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455" tabRatio="912" activeTab="1"/>
  </bookViews>
  <sheets>
    <sheet name="persediaan" sheetId="11" r:id="rId1"/>
    <sheet name="Mutasi Aset Tetap" sheetId="12" r:id="rId2"/>
    <sheet name="AST TETAPPP" sheetId="19" r:id="rId3"/>
    <sheet name="ASET TETAP" sheetId="13" r:id="rId4"/>
  </sheets>
  <definedNames>
    <definedName name="_xlnm.Print_Area" localSheetId="3">'ASET TETAP'!$A$1:$G$55</definedName>
    <definedName name="_xlnm.Print_Area" localSheetId="2">'AST TETAPPP'!$A$1:$J$103</definedName>
    <definedName name="_xlnm.Print_Area" localSheetId="1">'Mutasi Aset Tetap'!$A$1:$G$90</definedName>
    <definedName name="_xlnm.Print_Area" localSheetId="0">persediaan!$A$1:$G$41</definedName>
    <definedName name="_xlnm.Print_Titles" localSheetId="2">'AST TETAPPP'!$6:$6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9"/>
  <c r="H11"/>
  <c r="H10"/>
  <c r="H9"/>
  <c r="F9" i="12"/>
  <c r="I72" i="19"/>
  <c r="I70"/>
  <c r="I69"/>
  <c r="I68"/>
  <c r="I63"/>
  <c r="I62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39"/>
  <c r="I38"/>
  <c r="I37"/>
  <c r="I36"/>
  <c r="I35"/>
  <c r="I34"/>
  <c r="I33"/>
  <c r="I32"/>
  <c r="I31"/>
  <c r="I30"/>
  <c r="I29"/>
  <c r="I28"/>
  <c r="I27"/>
  <c r="I26"/>
  <c r="K25"/>
  <c r="I25"/>
  <c r="I24"/>
  <c r="I23"/>
  <c r="I22"/>
  <c r="I21"/>
  <c r="I20"/>
  <c r="I19"/>
  <c r="I17"/>
  <c r="I16"/>
  <c r="M15" l="1"/>
  <c r="M14"/>
  <c r="M8"/>
  <c r="A4"/>
  <c r="A2"/>
  <c r="B100"/>
  <c r="B96"/>
  <c r="B91"/>
  <c r="B87"/>
  <c r="E78"/>
  <c r="D78"/>
  <c r="C78"/>
  <c r="K77"/>
  <c r="K76"/>
  <c r="H76" s="1"/>
  <c r="I76" s="1"/>
  <c r="E73"/>
  <c r="D73"/>
  <c r="C73"/>
  <c r="K72"/>
  <c r="M72" s="1"/>
  <c r="K71"/>
  <c r="K70"/>
  <c r="M70" s="1"/>
  <c r="K69"/>
  <c r="M69" s="1"/>
  <c r="K68"/>
  <c r="M68" s="1"/>
  <c r="K67"/>
  <c r="E64"/>
  <c r="D64"/>
  <c r="C64"/>
  <c r="K63"/>
  <c r="M63" s="1"/>
  <c r="K62"/>
  <c r="M62" s="1"/>
  <c r="K61"/>
  <c r="K60"/>
  <c r="M60" s="1"/>
  <c r="K59"/>
  <c r="M59" s="1"/>
  <c r="K58"/>
  <c r="M58" s="1"/>
  <c r="K57"/>
  <c r="M57" s="1"/>
  <c r="K56"/>
  <c r="M56" s="1"/>
  <c r="K55"/>
  <c r="M55" s="1"/>
  <c r="K54"/>
  <c r="M54" s="1"/>
  <c r="K53"/>
  <c r="M53" s="1"/>
  <c r="K52"/>
  <c r="M52" s="1"/>
  <c r="K51"/>
  <c r="M51" s="1"/>
  <c r="K50"/>
  <c r="M50" s="1"/>
  <c r="K49"/>
  <c r="M49" s="1"/>
  <c r="K48"/>
  <c r="M48" s="1"/>
  <c r="K47"/>
  <c r="M47" s="1"/>
  <c r="K46"/>
  <c r="M46" s="1"/>
  <c r="K45"/>
  <c r="M45" s="1"/>
  <c r="K44"/>
  <c r="M44" s="1"/>
  <c r="K43"/>
  <c r="M43" s="1"/>
  <c r="K42"/>
  <c r="M42" s="1"/>
  <c r="K41"/>
  <c r="M41" s="1"/>
  <c r="K40"/>
  <c r="H40" s="1"/>
  <c r="I40" s="1"/>
  <c r="M40" s="1"/>
  <c r="K39"/>
  <c r="M39" s="1"/>
  <c r="K38"/>
  <c r="M38" s="1"/>
  <c r="K37"/>
  <c r="M37" s="1"/>
  <c r="K36"/>
  <c r="M36" s="1"/>
  <c r="K35"/>
  <c r="M35" s="1"/>
  <c r="K34"/>
  <c r="M34" s="1"/>
  <c r="K33"/>
  <c r="M33" s="1"/>
  <c r="K32"/>
  <c r="M32" s="1"/>
  <c r="K31"/>
  <c r="M31" s="1"/>
  <c r="K30"/>
  <c r="M30" s="1"/>
  <c r="K29"/>
  <c r="M29" s="1"/>
  <c r="K28"/>
  <c r="M28" s="1"/>
  <c r="K27"/>
  <c r="M27" s="1"/>
  <c r="K26"/>
  <c r="M26" s="1"/>
  <c r="M25"/>
  <c r="K24"/>
  <c r="M24" s="1"/>
  <c r="K23"/>
  <c r="M23" s="1"/>
  <c r="K22"/>
  <c r="M22" s="1"/>
  <c r="K21"/>
  <c r="M21" s="1"/>
  <c r="K20"/>
  <c r="M20" s="1"/>
  <c r="K19"/>
  <c r="M19" s="1"/>
  <c r="K18"/>
  <c r="H18" s="1"/>
  <c r="I18" s="1"/>
  <c r="M18" s="1"/>
  <c r="K17"/>
  <c r="M17" s="1"/>
  <c r="K16"/>
  <c r="M16" s="1"/>
  <c r="E13"/>
  <c r="E79" s="1"/>
  <c r="D13"/>
  <c r="C13"/>
  <c r="C79" s="1"/>
  <c r="K12"/>
  <c r="M12" s="1"/>
  <c r="K11"/>
  <c r="M11" s="1"/>
  <c r="K10"/>
  <c r="M10" s="1"/>
  <c r="K9"/>
  <c r="K13" s="1"/>
  <c r="M13" s="1"/>
  <c r="F12" i="12"/>
  <c r="F11"/>
  <c r="F10"/>
  <c r="F77"/>
  <c r="F78"/>
  <c r="F79" s="1"/>
  <c r="E79"/>
  <c r="D79"/>
  <c r="C79"/>
  <c r="F67"/>
  <c r="F68"/>
  <c r="F69"/>
  <c r="F70"/>
  <c r="F71"/>
  <c r="F72"/>
  <c r="E73"/>
  <c r="D73"/>
  <c r="C73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E64"/>
  <c r="D64"/>
  <c r="C64"/>
  <c r="E13"/>
  <c r="D13"/>
  <c r="C13"/>
  <c r="F63"/>
  <c r="H61" i="19" l="1"/>
  <c r="I61" s="1"/>
  <c r="M61" s="1"/>
  <c r="H71"/>
  <c r="I71" s="1"/>
  <c r="I73" s="1"/>
  <c r="H77"/>
  <c r="I77" s="1"/>
  <c r="M77" s="1"/>
  <c r="K73"/>
  <c r="I64"/>
  <c r="M76"/>
  <c r="M67"/>
  <c r="M9"/>
  <c r="C80" i="12"/>
  <c r="F13"/>
  <c r="D79" i="19"/>
  <c r="K64"/>
  <c r="K78"/>
  <c r="E80" i="12"/>
  <c r="D80"/>
  <c r="F64"/>
  <c r="F73"/>
  <c r="I78" i="19" l="1"/>
  <c r="M78" s="1"/>
  <c r="M73"/>
  <c r="M71"/>
  <c r="K79"/>
  <c r="M79" s="1"/>
  <c r="M64"/>
  <c r="F80" i="12"/>
  <c r="B44" i="13" l="1"/>
  <c r="B37" i="11"/>
  <c r="A3" i="13" l="1"/>
  <c r="A1"/>
  <c r="B36" l="1"/>
  <c r="B28" i="11"/>
  <c r="F9" i="13" l="1"/>
  <c r="F8"/>
  <c r="F12" i="11"/>
  <c r="F11"/>
  <c r="F10"/>
  <c r="F9"/>
  <c r="F18" l="1"/>
  <c r="B41" i="13" l="1"/>
  <c r="B32"/>
  <c r="B33" i="11"/>
  <c r="B24"/>
</calcChain>
</file>

<file path=xl/sharedStrings.xml><?xml version="1.0" encoding="utf-8"?>
<sst xmlns="http://schemas.openxmlformats.org/spreadsheetml/2006/main" count="482" uniqueCount="230">
  <si>
    <t>No</t>
  </si>
  <si>
    <t>Jumlah</t>
  </si>
  <si>
    <t>1.</t>
  </si>
  <si>
    <t>2.</t>
  </si>
  <si>
    <t>3.</t>
  </si>
  <si>
    <t>4.</t>
  </si>
  <si>
    <t>5.</t>
  </si>
  <si>
    <t>6.</t>
  </si>
  <si>
    <t>7.</t>
  </si>
  <si>
    <t>8.</t>
  </si>
  <si>
    <t>Sekretaris Desa</t>
  </si>
  <si>
    <t>9.</t>
  </si>
  <si>
    <t>Nama Barang</t>
  </si>
  <si>
    <t>Saldo Awal</t>
  </si>
  <si>
    <t>Mutasi Tambah</t>
  </si>
  <si>
    <t>Mutasi Kurang</t>
  </si>
  <si>
    <t>Saldo Akhir</t>
  </si>
  <si>
    <t>Ket.</t>
  </si>
  <si>
    <t>5</t>
  </si>
  <si>
    <t>Mengetahui :</t>
  </si>
  <si>
    <t>Pengurus Barang,</t>
  </si>
  <si>
    <t>BERITA ACARA PERHITUNGAN FISIK PERSEDIAAN</t>
  </si>
  <si>
    <t>Satuan</t>
  </si>
  <si>
    <t>Harga Satuan (Rp)</t>
  </si>
  <si>
    <t>Jumlah Harga (Rp)</t>
  </si>
  <si>
    <t>6 = 4 X 5</t>
  </si>
  <si>
    <t>Tim Pemeriksa,</t>
  </si>
  <si>
    <t>dst</t>
  </si>
  <si>
    <t>Kertas HVS F4 70 mg</t>
  </si>
  <si>
    <t>Kertas HVS A4 70 mg</t>
  </si>
  <si>
    <t>Map Snellhekter Biasa</t>
  </si>
  <si>
    <t>Map Snellhekter Plastik</t>
  </si>
  <si>
    <t>Rim</t>
  </si>
  <si>
    <t>Buah</t>
  </si>
  <si>
    <t>Catatan: diisi sesuai hasil stok opname atau perhitungan fisik persediaan per 31 Desember 2021</t>
  </si>
  <si>
    <t>Laptop</t>
  </si>
  <si>
    <t>Catatan</t>
  </si>
  <si>
    <t>Mutasi tambah</t>
  </si>
  <si>
    <t>Mutasi kurang</t>
  </si>
  <si>
    <t>diisi sesuai nilai pembelian aset tetap pada tahun berjalan</t>
  </si>
  <si>
    <t>diisi sesuai nilai aset yang mengalami penghapusan/dihapuskan dari data aset tetap</t>
  </si>
  <si>
    <t>Priner</t>
  </si>
  <si>
    <t>Unit</t>
  </si>
  <si>
    <t>unit</t>
  </si>
  <si>
    <t>Huberlin K. Tupen, SH</t>
  </si>
  <si>
    <t>Theresia Hajong, SP</t>
  </si>
  <si>
    <t>Agustinus Juang Werang, S. Kom</t>
  </si>
  <si>
    <t>Emanuel M. de Rosari, ST</t>
  </si>
  <si>
    <t>Sesilia Sikahajon Awe, SE. MPA</t>
  </si>
  <si>
    <t>Gaudensia Yohana, A. Md</t>
  </si>
  <si>
    <t>Leonardus Ropa</t>
  </si>
  <si>
    <t>Martha Theedens</t>
  </si>
  <si>
    <t>Aloysius Jeinlouis DA Gomes, A.Md</t>
  </si>
  <si>
    <t>Aloysius Jeinlouis Da Gomes, A.Md</t>
  </si>
  <si>
    <t>7. Leonardus Ropa</t>
  </si>
  <si>
    <t>8. Martha Theedens</t>
  </si>
  <si>
    <t>9. Aloysius Jeinlouis DA Gomes, A.Md</t>
  </si>
  <si>
    <r>
      <t xml:space="preserve">Pada hari ini </t>
    </r>
    <r>
      <rPr>
        <b/>
        <sz val="10"/>
        <color theme="1"/>
        <rFont val="Book Antiqua"/>
        <family val="1"/>
      </rPr>
      <t xml:space="preserve"> Kamis     Tanggal   Tiga Puluh Satu Bulan Desember  Tahun Dua Ribu Dua Puluh Satu</t>
    </r>
    <r>
      <rPr>
        <sz val="10"/>
        <color theme="1"/>
        <rFont val="Book Antiqua"/>
        <family val="1"/>
      </rPr>
      <t>,  telah dilakukan perhitungan fisik persediaan (Stock Opname)  dengan hasil sebagai berikut :</t>
    </r>
  </si>
  <si>
    <t>6. Gaudensia Yohana, A. Md</t>
  </si>
  <si>
    <t>Natalia Uba Arakian</t>
  </si>
  <si>
    <t>A. Tanah</t>
  </si>
  <si>
    <t xml:space="preserve">Tanah/alun-alun desa </t>
  </si>
  <si>
    <t>Tanah Sumur bor</t>
  </si>
  <si>
    <t>Halaman TKK/PAUD 15x 10 m2 ( 150)</t>
  </si>
  <si>
    <t>Halaman poskesdes ( 5 x 10 )</t>
  </si>
  <si>
    <t>B. Peralatan dan Mesin</t>
  </si>
  <si>
    <t>rusak 4</t>
  </si>
  <si>
    <t>rusak 2</t>
  </si>
  <si>
    <t>rusak 3</t>
  </si>
  <si>
    <t>rusak</t>
  </si>
  <si>
    <t>rusak 1</t>
  </si>
  <si>
    <t>1 buah terbawah banjir</t>
  </si>
  <si>
    <t>Tikar Pertumbuhan</t>
  </si>
  <si>
    <t>Alat Pertanian Sistem Hidroponik</t>
  </si>
  <si>
    <t>2 paket</t>
  </si>
  <si>
    <t>C. GEDUNG DAN BANGUNAN</t>
  </si>
  <si>
    <t>Kantor Desa</t>
  </si>
  <si>
    <t>Swadaya</t>
  </si>
  <si>
    <t>Gedung TKK Paud</t>
  </si>
  <si>
    <t>Rusak Akibat Bencana</t>
  </si>
  <si>
    <t>Rumah Panel Solarsel</t>
  </si>
  <si>
    <t>1 unit Rusak di bawa banjir</t>
  </si>
  <si>
    <t>Sumur Bor dan Pompa</t>
  </si>
  <si>
    <t>D. JALAN, JARINGAN DAN IRIGASI</t>
  </si>
  <si>
    <t>Jalan / Lorong Desa ( 3894 meter )</t>
  </si>
  <si>
    <t>Jembatan / Deker Desa</t>
  </si>
  <si>
    <t>Musna dibawa banjir</t>
  </si>
  <si>
    <t>5 buag diTKK dibawa banjir</t>
  </si>
  <si>
    <t>Rusak berat</t>
  </si>
  <si>
    <t xml:space="preserve">Lampu Jalan </t>
  </si>
  <si>
    <t>hibah tahun ….</t>
  </si>
  <si>
    <t>Gedung Poskesdes</t>
  </si>
  <si>
    <t>Bantuan BPBD tahun …</t>
  </si>
  <si>
    <t>JUMLAH B</t>
  </si>
  <si>
    <t>JUMLAH A</t>
  </si>
  <si>
    <t>1 unit  hibah tahun ….</t>
  </si>
  <si>
    <t>JUMLAH C</t>
  </si>
  <si>
    <t>JUMLAH D</t>
  </si>
  <si>
    <t>TOTAL (A + B + C + D )</t>
  </si>
  <si>
    <t>6 = 4 x 5</t>
  </si>
  <si>
    <t xml:space="preserve">2.500 m2, hibah tahun 1973  </t>
  </si>
  <si>
    <t>15 x 15 m2 (225 m2) + 13 x 8 m2 (104  m2) hibah tahun 2019 dan 2021</t>
  </si>
  <si>
    <t xml:space="preserve">Halaman TKK/PAUD </t>
  </si>
  <si>
    <t>15 x 10 m2 (150 m2) hibah tahun 2017</t>
  </si>
  <si>
    <t xml:space="preserve">Halaman poskesdes </t>
  </si>
  <si>
    <t>5 x 10 m2 (50 m2) hibah tahun 2016</t>
  </si>
  <si>
    <t>1 unit pengadaan tahun 2018,    1 unit  hibah tahun 2021</t>
  </si>
  <si>
    <t xml:space="preserve">Laptop </t>
  </si>
  <si>
    <t>rusak 4 unit, baik 2 unit, pengadaan tahun 2015, 2018, 2019 dan 2021</t>
  </si>
  <si>
    <t xml:space="preserve">Printer  </t>
  </si>
  <si>
    <t>rusak 3 unit , baik 5 unit pengadaan tahun 2016, 2018 dan 2020</t>
  </si>
  <si>
    <t xml:space="preserve">Komputer </t>
  </si>
  <si>
    <t>rusak 2 unit , baik 1 unit pengadaan tahun 2018</t>
  </si>
  <si>
    <t xml:space="preserve">Camera canon </t>
  </si>
  <si>
    <t xml:space="preserve">telivisi </t>
  </si>
  <si>
    <t xml:space="preserve"> 1 unit baik, pengadaan tahun 2019</t>
  </si>
  <si>
    <t xml:space="preserve">mic kabel </t>
  </si>
  <si>
    <t xml:space="preserve"> 2 buah rusak, pengadaan tahun 2015</t>
  </si>
  <si>
    <t>rusak 1 unit baik 2 unit, pengadaan tahun 2019</t>
  </si>
  <si>
    <t xml:space="preserve">mic sambar </t>
  </si>
  <si>
    <t xml:space="preserve">Alat musik band </t>
  </si>
  <si>
    <t>1 set, pengadaan tahun 2015</t>
  </si>
  <si>
    <t xml:space="preserve">Ampli </t>
  </si>
  <si>
    <t xml:space="preserve">towa  </t>
  </si>
  <si>
    <t xml:space="preserve"> 1 unit , pengadaan tahun 2016</t>
  </si>
  <si>
    <t>2 unit,  hibah tahun 2010</t>
  </si>
  <si>
    <t xml:space="preserve">gong gendang </t>
  </si>
  <si>
    <t>1 set, Pengadaan tahun 2017</t>
  </si>
  <si>
    <t xml:space="preserve">Infocus </t>
  </si>
  <si>
    <t>1 buah Pengadaan tahun 2016</t>
  </si>
  <si>
    <t xml:space="preserve">dispenser air  galon </t>
  </si>
  <si>
    <t>1 buah, Pengadaan tahun 2015</t>
  </si>
  <si>
    <t xml:space="preserve">kalkulator  </t>
  </si>
  <si>
    <t xml:space="preserve"> 2 buah, Pengadaan tahun 2019</t>
  </si>
  <si>
    <t xml:space="preserve">Mimbar operator </t>
  </si>
  <si>
    <t xml:space="preserve"> 1 buah, hibah tahun 2000</t>
  </si>
  <si>
    <t xml:space="preserve">jam dinding </t>
  </si>
  <si>
    <t>2 buah hibah tahun 2018 dan 2020</t>
  </si>
  <si>
    <t xml:space="preserve">Mesin jahit </t>
  </si>
  <si>
    <t xml:space="preserve"> 2 buah, pengadaan tahun 2018</t>
  </si>
  <si>
    <t xml:space="preserve">Alat tenun ATBM </t>
  </si>
  <si>
    <t>2 set hibah tahun 2019</t>
  </si>
  <si>
    <t xml:space="preserve">tenda jadi </t>
  </si>
  <si>
    <t xml:space="preserve"> 5 buah rusak, pengadaan tahun 2018</t>
  </si>
  <si>
    <t xml:space="preserve">terpal </t>
  </si>
  <si>
    <t>1 buah, pengadaan tahun 2018</t>
  </si>
  <si>
    <t xml:space="preserve">Rice cooker </t>
  </si>
  <si>
    <t>1 buah, pengadaan tahun 2015</t>
  </si>
  <si>
    <t xml:space="preserve">Piring makan  </t>
  </si>
  <si>
    <t>1 lusin, pengadaan tahun 2017</t>
  </si>
  <si>
    <t xml:space="preserve">Senduk nasi </t>
  </si>
  <si>
    <t>2 buah, pengadaan tahun 2017</t>
  </si>
  <si>
    <t>3 buah, pengadaan tahun 2017</t>
  </si>
  <si>
    <t xml:space="preserve">senduk makan </t>
  </si>
  <si>
    <t>1 lusin, pengadaan tahun 2015</t>
  </si>
  <si>
    <t xml:space="preserve">gelas </t>
  </si>
  <si>
    <t>2 lusin, pengadaan tahun 2017</t>
  </si>
  <si>
    <t xml:space="preserve">tempat nasi </t>
  </si>
  <si>
    <t xml:space="preserve">baskom </t>
  </si>
  <si>
    <t>3 buah, pengadaan tahun 2015</t>
  </si>
  <si>
    <t xml:space="preserve">Cerek </t>
  </si>
  <si>
    <t xml:space="preserve">Mesin moleng </t>
  </si>
  <si>
    <t>2 buah 1 buah terbawah banjir, pengadaan tahun 2015</t>
  </si>
  <si>
    <t xml:space="preserve">lemari arsip </t>
  </si>
  <si>
    <t>1 buah, pengadaan tahun 2016</t>
  </si>
  <si>
    <t xml:space="preserve">Kipas Anggin </t>
  </si>
  <si>
    <t>3 buah, pengadaan tahun 2018</t>
  </si>
  <si>
    <t>Pengadaan hibah tahun 2015</t>
  </si>
  <si>
    <t xml:space="preserve">Kursi Kayu </t>
  </si>
  <si>
    <t xml:space="preserve">Kursi Plastik </t>
  </si>
  <si>
    <t>261 buah Pengadaan tahun 2018 dan 2021</t>
  </si>
  <si>
    <t xml:space="preserve">Kursi Besih </t>
  </si>
  <si>
    <t>8 buah, pengadaan tahun 2018</t>
  </si>
  <si>
    <t xml:space="preserve">Meja Biro </t>
  </si>
  <si>
    <t>8 buah, pengadaan tahun 2017</t>
  </si>
  <si>
    <t>Meja Kerja biasa</t>
  </si>
  <si>
    <t xml:space="preserve">Meja Rapat </t>
  </si>
  <si>
    <t>6 buah, Pengadaan tahun 2019 dan 2021</t>
  </si>
  <si>
    <t xml:space="preserve">Meja Posyandu </t>
  </si>
  <si>
    <t>8 buah, pengadaan tahun 2021</t>
  </si>
  <si>
    <t>1 buah, pengadaan tahun 2021</t>
  </si>
  <si>
    <t xml:space="preserve">Alat Timbangan  Berdiri </t>
  </si>
  <si>
    <t>1 paket, pengadaan tahun 2021</t>
  </si>
  <si>
    <t>2 set, pengadaan tahun 2021</t>
  </si>
  <si>
    <t xml:space="preserve">Salon </t>
  </si>
  <si>
    <t>4 unit, pengadaan tahun 2018 dan 2019</t>
  </si>
  <si>
    <t>Water Dispenser (utk cuci tangan)</t>
  </si>
  <si>
    <t>4 buah, pengadaan tahun 2020</t>
  </si>
  <si>
    <t xml:space="preserve"> 5 buah, hiba tahun 2017</t>
  </si>
  <si>
    <t xml:space="preserve">Fiber </t>
  </si>
  <si>
    <t xml:space="preserve">Gerobak </t>
  </si>
  <si>
    <t>hibah tahun 2018</t>
  </si>
  <si>
    <t xml:space="preserve">Pot Bunga </t>
  </si>
  <si>
    <t>5 buah pengadaan tahun 2019</t>
  </si>
  <si>
    <t xml:space="preserve">Mesin Deisel </t>
  </si>
  <si>
    <t>1 unit rusak berat, pengadaan tahun 2019</t>
  </si>
  <si>
    <t>1 unit, 20,3 x 13 m2 (263,9 m2) Swadaya tahun 1973</t>
  </si>
  <si>
    <t>Gedung TKK/PAUD</t>
  </si>
  <si>
    <t>1 unit Rusak Akibat Bencana. Tahun 2017</t>
  </si>
  <si>
    <t>1 unit, tahun 2016</t>
  </si>
  <si>
    <t>1 set, tahun 2020</t>
  </si>
  <si>
    <t>1 unit, tahun 2019</t>
  </si>
  <si>
    <t xml:space="preserve">Bak Resefoir </t>
  </si>
  <si>
    <t xml:space="preserve">2 unit, tahun 2018, P :4,8 m2  L :1,6, T :2 45 meter. unit, 1 unit Rusak di bawa banjir. </t>
  </si>
  <si>
    <t xml:space="preserve">Jalan / Lorong Desa </t>
  </si>
  <si>
    <t>3894 meter, tahun 2010, 2011, 2015, 2016, 2017, 2018</t>
  </si>
  <si>
    <t xml:space="preserve"> 6  titik rusak, 14 titik baik. pengadaan tahun 2018</t>
  </si>
  <si>
    <t xml:space="preserve"> P: 51 meter, L : 3,80Musna dibawa banjir, </t>
  </si>
  <si>
    <t>m2</t>
  </si>
  <si>
    <t xml:space="preserve">Printer </t>
  </si>
  <si>
    <t>buah</t>
  </si>
  <si>
    <t>set</t>
  </si>
  <si>
    <t>Alat musik band</t>
  </si>
  <si>
    <t>gong gendang</t>
  </si>
  <si>
    <t>terpal</t>
  </si>
  <si>
    <t>lusin</t>
  </si>
  <si>
    <t xml:space="preserve">Meja Kerja biasa </t>
  </si>
  <si>
    <t xml:space="preserve">Alat Timbang Berdiri </t>
  </si>
  <si>
    <t>paket</t>
  </si>
  <si>
    <t xml:space="preserve">Water Dispenser </t>
  </si>
  <si>
    <t>Mesin Diesel</t>
  </si>
  <si>
    <t>m</t>
  </si>
  <si>
    <t xml:space="preserve"> P: 51 meter, L : 3,80</t>
  </si>
  <si>
    <t>DAFTAR ASET DESA DAN INVENTARIS KANTOR DESA NELEMADIKE</t>
  </si>
  <si>
    <t>KEADAAN SAMPAI DENGAN</t>
  </si>
  <si>
    <t>31 DESEMBER 2021</t>
  </si>
  <si>
    <t>Nelelamadike, 30 Maret 2022</t>
  </si>
  <si>
    <t>Mengetahui</t>
  </si>
  <si>
    <t>Kaur Umum</t>
  </si>
  <si>
    <t>Pakhomius Kopong Witak</t>
  </si>
</sst>
</file>

<file path=xl/styles.xml><?xml version="1.0" encoding="utf-8"?>
<styleSheet xmlns="http://schemas.openxmlformats.org/spreadsheetml/2006/main">
  <numFmts count="2">
    <numFmt numFmtId="167" formatCode="_(* #,##0.00_);_(* \(#,##0.00\);_(* &quot;-&quot;??_);_(@_)"/>
    <numFmt numFmtId="170" formatCode="_(* #,##0_);_(* \(#,##0\);_(* &quot;-&quot;??_);_(@_)"/>
  </numFmts>
  <fonts count="1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Arial Narrow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theme="1"/>
      <name val="Times New Roman"/>
      <family val="1"/>
    </font>
    <font>
      <u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theme="1"/>
      <name val="Book Antiqua"/>
      <family val="1"/>
    </font>
    <font>
      <i/>
      <sz val="10"/>
      <color theme="1"/>
      <name val="Book Antiqua"/>
      <family val="1"/>
    </font>
    <font>
      <sz val="10"/>
      <name val="Times New Roman"/>
      <family val="1"/>
    </font>
    <font>
      <b/>
      <i/>
      <u/>
      <sz val="10"/>
      <color theme="1"/>
      <name val="Book Antiqua"/>
      <family val="1"/>
    </font>
    <font>
      <sz val="11"/>
      <color theme="1"/>
      <name val="Book Antiqua"/>
      <family val="1"/>
    </font>
    <font>
      <b/>
      <u/>
      <sz val="10"/>
      <color theme="1"/>
      <name val="Book Antiqua"/>
      <family val="1"/>
    </font>
    <font>
      <sz val="10"/>
      <name val="Book Antiqua"/>
      <family val="1"/>
    </font>
    <font>
      <b/>
      <u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167" fontId="1" fillId="0" borderId="0" applyFont="0" applyFill="0" applyBorder="0" applyAlignment="0" applyProtection="0"/>
  </cellStyleXfs>
  <cellXfs count="134">
    <xf numFmtId="0" fontId="0" fillId="0" borderId="0" xfId="0"/>
    <xf numFmtId="0" fontId="8" fillId="0" borderId="0" xfId="0" applyFont="1"/>
    <xf numFmtId="0" fontId="7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justify" vertical="justify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5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11" xfId="0" applyFont="1" applyBorder="1"/>
    <xf numFmtId="0" fontId="8" fillId="0" borderId="1" xfId="0" applyFont="1" applyBorder="1"/>
    <xf numFmtId="0" fontId="8" fillId="0" borderId="12" xfId="0" applyFont="1" applyBorder="1"/>
    <xf numFmtId="0" fontId="9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10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49" fontId="5" fillId="0" borderId="0" xfId="0" applyNumberFormat="1" applyFont="1" applyBorder="1" applyAlignment="1">
      <alignment horizontal="left"/>
    </xf>
    <xf numFmtId="0" fontId="4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/>
    </xf>
    <xf numFmtId="167" fontId="7" fillId="0" borderId="0" xfId="0" applyNumberFormat="1" applyFont="1" applyAlignment="1">
      <alignment horizontal="center"/>
    </xf>
    <xf numFmtId="167" fontId="8" fillId="0" borderId="0" xfId="0" applyNumberFormat="1" applyFont="1" applyAlignment="1">
      <alignment horizontal="justify" vertical="justify" wrapText="1"/>
    </xf>
    <xf numFmtId="167" fontId="9" fillId="0" borderId="6" xfId="0" applyNumberFormat="1" applyFont="1" applyBorder="1" applyAlignment="1">
      <alignment horizontal="center" vertical="center" wrapText="1"/>
    </xf>
    <xf numFmtId="167" fontId="8" fillId="0" borderId="6" xfId="0" applyNumberFormat="1" applyFont="1" applyBorder="1"/>
    <xf numFmtId="167" fontId="8" fillId="0" borderId="1" xfId="0" applyNumberFormat="1" applyFont="1" applyBorder="1"/>
    <xf numFmtId="167" fontId="8" fillId="0" borderId="9" xfId="0" applyNumberFormat="1" applyFont="1" applyBorder="1"/>
    <xf numFmtId="167" fontId="8" fillId="0" borderId="0" xfId="0" applyNumberFormat="1" applyFont="1"/>
    <xf numFmtId="167" fontId="6" fillId="0" borderId="0" xfId="0" applyNumberFormat="1" applyFont="1" applyAlignment="1"/>
    <xf numFmtId="167" fontId="6" fillId="0" borderId="0" xfId="0" applyNumberFormat="1" applyFont="1" applyAlignment="1">
      <alignment horizontal="center"/>
    </xf>
    <xf numFmtId="167" fontId="11" fillId="0" borderId="0" xfId="0" applyNumberFormat="1" applyFont="1" applyBorder="1"/>
    <xf numFmtId="167" fontId="6" fillId="0" borderId="0" xfId="0" applyNumberFormat="1" applyFont="1"/>
    <xf numFmtId="167" fontId="6" fillId="0" borderId="0" xfId="0" applyNumberFormat="1" applyFont="1" applyAlignment="1">
      <alignment horizontal="left"/>
    </xf>
    <xf numFmtId="167" fontId="10" fillId="0" borderId="0" xfId="0" applyNumberFormat="1" applyFont="1"/>
    <xf numFmtId="0" fontId="8" fillId="0" borderId="3" xfId="0" applyFont="1" applyBorder="1"/>
    <xf numFmtId="0" fontId="8" fillId="0" borderId="14" xfId="0" applyFont="1" applyBorder="1"/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0" xfId="0" applyFont="1" applyAlignment="1">
      <alignment horizontal="center" vertical="justify" wrapText="1"/>
    </xf>
    <xf numFmtId="0" fontId="8" fillId="0" borderId="13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2" fillId="0" borderId="0" xfId="0" applyFont="1" applyAlignment="1">
      <alignment horizontal="center"/>
    </xf>
    <xf numFmtId="167" fontId="10" fillId="0" borderId="9" xfId="0" applyNumberFormat="1" applyFont="1" applyBorder="1" applyAlignment="1">
      <alignment horizontal="center"/>
    </xf>
    <xf numFmtId="167" fontId="10" fillId="0" borderId="6" xfId="0" applyNumberFormat="1" applyFont="1" applyBorder="1" applyAlignment="1">
      <alignment horizontal="center"/>
    </xf>
    <xf numFmtId="167" fontId="8" fillId="0" borderId="3" xfId="0" applyNumberFormat="1" applyFont="1" applyBorder="1"/>
    <xf numFmtId="167" fontId="8" fillId="0" borderId="0" xfId="1" applyNumberFormat="1" applyFont="1" applyAlignment="1">
      <alignment horizontal="center"/>
    </xf>
    <xf numFmtId="0" fontId="8" fillId="0" borderId="0" xfId="0" applyFont="1" applyBorder="1"/>
    <xf numFmtId="167" fontId="8" fillId="0" borderId="0" xfId="0" applyNumberFormat="1" applyFont="1" applyBorder="1"/>
    <xf numFmtId="167" fontId="9" fillId="0" borderId="0" xfId="0" applyNumberFormat="1" applyFont="1" applyAlignment="1">
      <alignment horizontal="center"/>
    </xf>
    <xf numFmtId="167" fontId="5" fillId="0" borderId="0" xfId="0" applyNumberFormat="1" applyFont="1" applyBorder="1"/>
    <xf numFmtId="167" fontId="4" fillId="0" borderId="0" xfId="0" applyNumberFormat="1" applyFont="1"/>
    <xf numFmtId="167" fontId="5" fillId="0" borderId="0" xfId="0" applyNumberFormat="1" applyFont="1" applyBorder="1" applyAlignment="1">
      <alignment horizontal="left"/>
    </xf>
    <xf numFmtId="167" fontId="4" fillId="0" borderId="0" xfId="0" applyNumberFormat="1" applyFont="1" applyAlignment="1">
      <alignment horizontal="left"/>
    </xf>
    <xf numFmtId="167" fontId="5" fillId="0" borderId="0" xfId="0" applyNumberFormat="1" applyFont="1" applyAlignment="1">
      <alignment horizontal="left"/>
    </xf>
    <xf numFmtId="10" fontId="8" fillId="0" borderId="0" xfId="0" applyNumberFormat="1" applyFont="1"/>
    <xf numFmtId="0" fontId="14" fillId="0" borderId="0" xfId="0" applyFont="1"/>
    <xf numFmtId="0" fontId="4" fillId="0" borderId="0" xfId="0" applyFont="1" applyAlignment="1">
      <alignment horizontal="right"/>
    </xf>
    <xf numFmtId="0" fontId="8" fillId="0" borderId="0" xfId="0" applyFont="1" applyAlignment="1">
      <alignment horizontal="justify" vertical="justify" wrapText="1"/>
    </xf>
    <xf numFmtId="0" fontId="9" fillId="0" borderId="0" xfId="0" applyFont="1" applyAlignment="1">
      <alignment horizontal="center"/>
    </xf>
    <xf numFmtId="167" fontId="8" fillId="0" borderId="1" xfId="0" applyNumberFormat="1" applyFont="1" applyBorder="1" applyAlignment="1">
      <alignment wrapText="1"/>
    </xf>
    <xf numFmtId="0" fontId="8" fillId="0" borderId="15" xfId="0" applyFont="1" applyBorder="1"/>
    <xf numFmtId="0" fontId="8" fillId="0" borderId="2" xfId="0" applyFont="1" applyBorder="1"/>
    <xf numFmtId="167" fontId="8" fillId="0" borderId="2" xfId="0" applyNumberFormat="1" applyFont="1" applyBorder="1"/>
    <xf numFmtId="0" fontId="8" fillId="0" borderId="16" xfId="0" applyFont="1" applyBorder="1"/>
    <xf numFmtId="0" fontId="8" fillId="0" borderId="16" xfId="0" applyFont="1" applyBorder="1" applyAlignment="1">
      <alignment wrapText="1"/>
    </xf>
    <xf numFmtId="0" fontId="15" fillId="0" borderId="15" xfId="0" applyFont="1" applyBorder="1"/>
    <xf numFmtId="0" fontId="15" fillId="0" borderId="1" xfId="0" applyFont="1" applyBorder="1"/>
    <xf numFmtId="167" fontId="15" fillId="0" borderId="1" xfId="0" applyNumberFormat="1" applyFont="1" applyBorder="1"/>
    <xf numFmtId="0" fontId="15" fillId="0" borderId="0" xfId="0" applyFont="1"/>
    <xf numFmtId="167" fontId="8" fillId="0" borderId="1" xfId="0" applyNumberFormat="1" applyFont="1" applyBorder="1" applyAlignment="1">
      <alignment horizontal="right"/>
    </xf>
    <xf numFmtId="167" fontId="8" fillId="0" borderId="1" xfId="0" applyNumberFormat="1" applyFont="1" applyBorder="1" applyAlignment="1">
      <alignment horizontal="left"/>
    </xf>
    <xf numFmtId="170" fontId="10" fillId="0" borderId="9" xfId="2" applyNumberFormat="1" applyFont="1" applyBorder="1" applyAlignment="1">
      <alignment horizontal="center" vertical="center"/>
    </xf>
    <xf numFmtId="170" fontId="10" fillId="0" borderId="9" xfId="0" applyNumberFormat="1" applyFont="1" applyBorder="1" applyAlignment="1">
      <alignment horizontal="center"/>
    </xf>
    <xf numFmtId="0" fontId="9" fillId="2" borderId="1" xfId="0" applyFont="1" applyFill="1" applyBorder="1"/>
    <xf numFmtId="167" fontId="9" fillId="2" borderId="1" xfId="0" applyNumberFormat="1" applyFont="1" applyFill="1" applyBorder="1"/>
    <xf numFmtId="0" fontId="8" fillId="2" borderId="11" xfId="0" applyFont="1" applyFill="1" applyBorder="1"/>
    <xf numFmtId="0" fontId="8" fillId="2" borderId="12" xfId="0" applyFont="1" applyFill="1" applyBorder="1"/>
    <xf numFmtId="0" fontId="9" fillId="2" borderId="11" xfId="0" applyFont="1" applyFill="1" applyBorder="1"/>
    <xf numFmtId="0" fontId="9" fillId="2" borderId="12" xfId="0" applyFont="1" applyFill="1" applyBorder="1"/>
    <xf numFmtId="0" fontId="9" fillId="0" borderId="6" xfId="0" applyFont="1" applyBorder="1"/>
    <xf numFmtId="167" fontId="9" fillId="0" borderId="17" xfId="0" applyNumberFormat="1" applyFont="1" applyBorder="1" applyAlignment="1">
      <alignment horizontal="center" vertical="center" wrapText="1"/>
    </xf>
    <xf numFmtId="170" fontId="10" fillId="0" borderId="18" xfId="0" applyNumberFormat="1" applyFont="1" applyBorder="1" applyAlignment="1">
      <alignment horizontal="center"/>
    </xf>
    <xf numFmtId="167" fontId="8" fillId="0" borderId="17" xfId="0" applyNumberFormat="1" applyFont="1" applyBorder="1"/>
    <xf numFmtId="167" fontId="8" fillId="0" borderId="4" xfId="0" applyNumberFormat="1" applyFont="1" applyBorder="1"/>
    <xf numFmtId="167" fontId="9" fillId="2" borderId="4" xfId="0" applyNumberFormat="1" applyFont="1" applyFill="1" applyBorder="1"/>
    <xf numFmtId="0" fontId="10" fillId="0" borderId="1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70" fontId="10" fillId="0" borderId="1" xfId="2" applyNumberFormat="1" applyFont="1" applyBorder="1" applyAlignment="1">
      <alignment horizontal="center" vertical="center"/>
    </xf>
    <xf numFmtId="167" fontId="10" fillId="0" borderId="1" xfId="0" applyNumberFormat="1" applyFont="1" applyBorder="1" applyAlignment="1">
      <alignment horizontal="center"/>
    </xf>
    <xf numFmtId="167" fontId="8" fillId="0" borderId="12" xfId="0" applyNumberFormat="1" applyFont="1" applyBorder="1"/>
    <xf numFmtId="167" fontId="9" fillId="2" borderId="12" xfId="0" applyNumberFormat="1" applyFont="1" applyFill="1" applyBorder="1"/>
    <xf numFmtId="0" fontId="15" fillId="0" borderId="11" xfId="0" applyFont="1" applyBorder="1"/>
    <xf numFmtId="167" fontId="8" fillId="0" borderId="10" xfId="0" applyNumberFormat="1" applyFont="1" applyBorder="1"/>
    <xf numFmtId="0" fontId="10" fillId="0" borderId="12" xfId="0" applyFont="1" applyBorder="1" applyAlignment="1">
      <alignment horizontal="center"/>
    </xf>
    <xf numFmtId="0" fontId="14" fillId="0" borderId="0" xfId="0" applyFont="1" applyAlignment="1"/>
    <xf numFmtId="0" fontId="8" fillId="0" borderId="12" xfId="0" applyFont="1" applyBorder="1" applyAlignment="1">
      <alignment wrapText="1"/>
    </xf>
    <xf numFmtId="0" fontId="8" fillId="0" borderId="1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7" fontId="8" fillId="0" borderId="1" xfId="0" applyNumberFormat="1" applyFont="1" applyBorder="1" applyAlignment="1">
      <alignment vertical="center"/>
    </xf>
    <xf numFmtId="167" fontId="8" fillId="0" borderId="1" xfId="0" applyNumberFormat="1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70" fontId="8" fillId="0" borderId="1" xfId="0" applyNumberFormat="1" applyFont="1" applyBorder="1"/>
    <xf numFmtId="170" fontId="15" fillId="0" borderId="1" xfId="0" applyNumberFormat="1" applyFont="1" applyBorder="1"/>
    <xf numFmtId="170" fontId="9" fillId="2" borderId="1" xfId="0" applyNumberFormat="1" applyFont="1" applyFill="1" applyBorder="1"/>
    <xf numFmtId="170" fontId="8" fillId="0" borderId="1" xfId="0" applyNumberFormat="1" applyFont="1" applyBorder="1" applyAlignment="1">
      <alignment horizontal="right"/>
    </xf>
    <xf numFmtId="170" fontId="8" fillId="0" borderId="9" xfId="0" applyNumberFormat="1" applyFont="1" applyBorder="1"/>
    <xf numFmtId="170" fontId="8" fillId="0" borderId="0" xfId="0" applyNumberFormat="1" applyFont="1" applyBorder="1"/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justify" vertical="justify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Border="1"/>
    <xf numFmtId="167" fontId="2" fillId="0" borderId="0" xfId="0" applyNumberFormat="1" applyFont="1" applyBorder="1"/>
    <xf numFmtId="167" fontId="3" fillId="0" borderId="0" xfId="0" applyNumberFormat="1" applyFont="1" applyBorder="1"/>
    <xf numFmtId="167" fontId="16" fillId="0" borderId="0" xfId="0" applyNumberFormat="1" applyFont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41413</xdr:colOff>
      <xdr:row>7</xdr:row>
      <xdr:rowOff>82827</xdr:rowOff>
    </xdr:from>
    <xdr:to>
      <xdr:col>12</xdr:col>
      <xdr:colOff>434010</xdr:colOff>
      <xdr:row>11</xdr:row>
      <xdr:rowOff>144118</xdr:rowOff>
    </xdr:to>
    <xdr:sp macro="" textlink="">
      <xdr:nvSpPr>
        <xdr:cNvPr id="2" name="Rectangle 1"/>
        <xdr:cNvSpPr/>
      </xdr:nvSpPr>
      <xdr:spPr>
        <a:xfrm>
          <a:off x="6932543" y="1755914"/>
          <a:ext cx="3457163" cy="781878"/>
        </a:xfrm>
        <a:prstGeom prst="rect">
          <a:avLst/>
        </a:prstGeom>
        <a:solidFill>
          <a:schemeClr val="accent1">
            <a:alpha val="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3600" b="1">
              <a:solidFill>
                <a:sysClr val="windowText" lastClr="000000"/>
              </a:solidFill>
            </a:rPr>
            <a:t>NIHIL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G47"/>
  <sheetViews>
    <sheetView view="pageBreakPreview" zoomScale="115" zoomScaleSheetLayoutView="115" workbookViewId="0">
      <selection activeCell="B15" sqref="B15"/>
    </sheetView>
  </sheetViews>
  <sheetFormatPr defaultColWidth="9.140625" defaultRowHeight="13.5"/>
  <cols>
    <col min="1" max="1" width="4" style="33" customWidth="1"/>
    <col min="2" max="2" width="48.140625" style="1" customWidth="1"/>
    <col min="3" max="4" width="9.140625" style="1"/>
    <col min="5" max="5" width="10" style="40" bestFit="1" customWidth="1"/>
    <col min="6" max="6" width="11" style="40" bestFit="1" customWidth="1"/>
    <col min="7" max="7" width="11.7109375" style="1" customWidth="1"/>
    <col min="8" max="16384" width="9.140625" style="1"/>
  </cols>
  <sheetData>
    <row r="1" spans="1:7" s="3" customFormat="1" ht="15">
      <c r="A1" s="127" t="s">
        <v>21</v>
      </c>
      <c r="B1" s="127"/>
      <c r="C1" s="127"/>
      <c r="D1" s="127"/>
      <c r="E1" s="127"/>
      <c r="F1" s="127"/>
      <c r="G1" s="127"/>
    </row>
    <row r="3" spans="1:7">
      <c r="A3" s="128" t="s">
        <v>57</v>
      </c>
      <c r="B3" s="128"/>
      <c r="C3" s="128"/>
      <c r="D3" s="128"/>
      <c r="E3" s="128"/>
      <c r="F3" s="128"/>
      <c r="G3" s="128"/>
    </row>
    <row r="4" spans="1:7">
      <c r="A4" s="128"/>
      <c r="B4" s="128"/>
      <c r="C4" s="128"/>
      <c r="D4" s="128"/>
      <c r="E4" s="128"/>
      <c r="F4" s="128"/>
      <c r="G4" s="128"/>
    </row>
    <row r="5" spans="1:7" ht="14.25" thickBot="1">
      <c r="A5" s="52"/>
      <c r="B5" s="4"/>
      <c r="C5" s="4"/>
      <c r="D5" s="4"/>
      <c r="E5" s="35"/>
      <c r="F5" s="35"/>
      <c r="G5" s="4"/>
    </row>
    <row r="6" spans="1:7" ht="45.75" thickTop="1">
      <c r="A6" s="5" t="s">
        <v>0</v>
      </c>
      <c r="B6" s="6" t="s">
        <v>12</v>
      </c>
      <c r="C6" s="6" t="s">
        <v>22</v>
      </c>
      <c r="D6" s="6" t="s">
        <v>1</v>
      </c>
      <c r="E6" s="36" t="s">
        <v>23</v>
      </c>
      <c r="F6" s="36" t="s">
        <v>24</v>
      </c>
      <c r="G6" s="7" t="s">
        <v>17</v>
      </c>
    </row>
    <row r="7" spans="1:7" ht="15.75" thickBot="1">
      <c r="A7" s="8">
        <v>1</v>
      </c>
      <c r="B7" s="9">
        <v>2</v>
      </c>
      <c r="C7" s="9">
        <v>3</v>
      </c>
      <c r="D7" s="9">
        <v>4</v>
      </c>
      <c r="E7" s="57">
        <v>5</v>
      </c>
      <c r="F7" s="57" t="s">
        <v>25</v>
      </c>
      <c r="G7" s="10">
        <v>7</v>
      </c>
    </row>
    <row r="8" spans="1:7" ht="15.75" thickTop="1">
      <c r="A8" s="49"/>
      <c r="B8" s="50"/>
      <c r="C8" s="50"/>
      <c r="D8" s="50"/>
      <c r="E8" s="58"/>
      <c r="F8" s="58"/>
      <c r="G8" s="51"/>
    </row>
    <row r="9" spans="1:7">
      <c r="A9" s="53">
        <v>1</v>
      </c>
      <c r="B9" s="47" t="s">
        <v>28</v>
      </c>
      <c r="C9" s="47" t="s">
        <v>32</v>
      </c>
      <c r="D9" s="47">
        <v>1</v>
      </c>
      <c r="E9" s="59">
        <v>80000</v>
      </c>
      <c r="F9" s="59">
        <f>D9*E9</f>
        <v>80000</v>
      </c>
      <c r="G9" s="48"/>
    </row>
    <row r="10" spans="1:7">
      <c r="A10" s="54">
        <v>2</v>
      </c>
      <c r="B10" s="15" t="s">
        <v>29</v>
      </c>
      <c r="C10" s="15" t="s">
        <v>32</v>
      </c>
      <c r="D10" s="15">
        <v>1</v>
      </c>
      <c r="E10" s="38">
        <v>70000</v>
      </c>
      <c r="F10" s="59">
        <f t="shared" ref="F10:F12" si="0">D10*E10</f>
        <v>70000</v>
      </c>
      <c r="G10" s="16"/>
    </row>
    <row r="11" spans="1:7">
      <c r="A11" s="54">
        <v>3</v>
      </c>
      <c r="B11" s="15" t="s">
        <v>30</v>
      </c>
      <c r="C11" s="15" t="s">
        <v>33</v>
      </c>
      <c r="D11" s="15">
        <v>5</v>
      </c>
      <c r="E11" s="38">
        <v>2500</v>
      </c>
      <c r="F11" s="59">
        <f t="shared" si="0"/>
        <v>12500</v>
      </c>
      <c r="G11" s="16"/>
    </row>
    <row r="12" spans="1:7">
      <c r="A12" s="54">
        <v>4</v>
      </c>
      <c r="B12" s="15" t="s">
        <v>31</v>
      </c>
      <c r="C12" s="15" t="s">
        <v>33</v>
      </c>
      <c r="D12" s="15">
        <v>5</v>
      </c>
      <c r="E12" s="38">
        <v>3500</v>
      </c>
      <c r="F12" s="59">
        <f t="shared" si="0"/>
        <v>17500</v>
      </c>
      <c r="G12" s="16"/>
    </row>
    <row r="13" spans="1:7">
      <c r="A13" s="54" t="s">
        <v>27</v>
      </c>
      <c r="B13" s="15"/>
      <c r="C13" s="15"/>
      <c r="D13" s="15"/>
      <c r="E13" s="38"/>
      <c r="F13" s="38"/>
      <c r="G13" s="16"/>
    </row>
    <row r="14" spans="1:7">
      <c r="A14" s="54"/>
      <c r="B14" s="15"/>
      <c r="C14" s="15"/>
      <c r="D14" s="15"/>
      <c r="E14" s="38"/>
      <c r="F14" s="38"/>
      <c r="G14" s="16"/>
    </row>
    <row r="15" spans="1:7">
      <c r="A15" s="54"/>
      <c r="B15" s="15"/>
      <c r="C15" s="15"/>
      <c r="D15" s="15"/>
      <c r="E15" s="38"/>
      <c r="F15" s="38"/>
      <c r="G15" s="16"/>
    </row>
    <row r="16" spans="1:7">
      <c r="A16" s="54"/>
      <c r="B16" s="15"/>
      <c r="C16" s="15"/>
      <c r="D16" s="15"/>
      <c r="E16" s="38"/>
      <c r="F16" s="38"/>
      <c r="G16" s="16"/>
    </row>
    <row r="17" spans="1:7">
      <c r="A17" s="54"/>
      <c r="B17" s="15"/>
      <c r="C17" s="15"/>
      <c r="D17" s="15"/>
      <c r="E17" s="38"/>
      <c r="F17" s="38"/>
      <c r="G17" s="16"/>
    </row>
    <row r="18" spans="1:7" ht="14.25" thickBot="1">
      <c r="A18" s="55"/>
      <c r="B18" s="19" t="s">
        <v>1</v>
      </c>
      <c r="C18" s="19"/>
      <c r="D18" s="19"/>
      <c r="E18" s="39"/>
      <c r="F18" s="39">
        <f>SUM(F9:F17)</f>
        <v>180000</v>
      </c>
      <c r="G18" s="20"/>
    </row>
    <row r="19" spans="1:7" ht="14.25" thickTop="1"/>
    <row r="21" spans="1:7">
      <c r="B21" s="1" t="s">
        <v>34</v>
      </c>
    </row>
    <row r="23" spans="1:7">
      <c r="B23" s="1" t="s">
        <v>19</v>
      </c>
      <c r="D23" s="1" t="s">
        <v>26</v>
      </c>
      <c r="F23" s="60"/>
    </row>
    <row r="24" spans="1:7">
      <c r="B24" s="1" t="e">
        <f>"Kepala Desa  "    &amp;#REF!</f>
        <v>#REF!</v>
      </c>
    </row>
    <row r="25" spans="1:7" ht="15.75">
      <c r="C25" s="26" t="s">
        <v>2</v>
      </c>
      <c r="D25" s="64" t="s">
        <v>44</v>
      </c>
    </row>
    <row r="26" spans="1:7" ht="15.75">
      <c r="C26" s="26"/>
      <c r="D26" s="64"/>
    </row>
    <row r="27" spans="1:7" ht="15.75">
      <c r="C27" s="26" t="s">
        <v>3</v>
      </c>
      <c r="D27" s="66" t="s">
        <v>45</v>
      </c>
    </row>
    <row r="28" spans="1:7" ht="16.5">
      <c r="B28" s="70" t="e">
        <f>#REF!</f>
        <v>#REF!</v>
      </c>
      <c r="C28" s="26"/>
      <c r="D28" s="67"/>
    </row>
    <row r="29" spans="1:7" ht="15.75">
      <c r="C29" s="26" t="s">
        <v>4</v>
      </c>
      <c r="D29" s="67" t="s">
        <v>46</v>
      </c>
    </row>
    <row r="30" spans="1:7" ht="15.75">
      <c r="C30" s="26"/>
      <c r="D30" s="67"/>
    </row>
    <row r="31" spans="1:7" ht="15.75">
      <c r="C31" s="26" t="s">
        <v>5</v>
      </c>
      <c r="D31" s="68" t="s">
        <v>47</v>
      </c>
    </row>
    <row r="32" spans="1:7">
      <c r="B32" s="1" t="s">
        <v>20</v>
      </c>
      <c r="C32" s="26"/>
    </row>
    <row r="33" spans="1:4" ht="15.75">
      <c r="B33" s="1" t="e">
        <f>"Desa  "    &amp;#REF!</f>
        <v>#REF!</v>
      </c>
      <c r="C33" s="26" t="s">
        <v>6</v>
      </c>
      <c r="D33" s="64" t="s">
        <v>48</v>
      </c>
    </row>
    <row r="34" spans="1:4" ht="15.75">
      <c r="D34" s="67"/>
    </row>
    <row r="35" spans="1:4" ht="15.75">
      <c r="C35" s="26" t="s">
        <v>7</v>
      </c>
      <c r="D35" s="64" t="s">
        <v>49</v>
      </c>
    </row>
    <row r="36" spans="1:4" ht="15.75">
      <c r="B36" s="23"/>
      <c r="C36" s="26"/>
      <c r="D36" s="27"/>
    </row>
    <row r="37" spans="1:4" ht="16.5">
      <c r="B37" s="70" t="e">
        <f>#REF!</f>
        <v>#REF!</v>
      </c>
      <c r="C37" s="26" t="s">
        <v>8</v>
      </c>
      <c r="D37" s="66" t="s">
        <v>50</v>
      </c>
    </row>
    <row r="38" spans="1:4">
      <c r="B38" s="23"/>
      <c r="C38" s="26"/>
    </row>
    <row r="39" spans="1:4" ht="15.75">
      <c r="C39" s="26" t="s">
        <v>9</v>
      </c>
      <c r="D39" s="67" t="s">
        <v>51</v>
      </c>
    </row>
    <row r="40" spans="1:4" ht="15.75">
      <c r="A40" s="56"/>
      <c r="D40" s="65"/>
    </row>
    <row r="41" spans="1:4" ht="16.5">
      <c r="B41" s="24"/>
      <c r="C41" s="26" t="s">
        <v>11</v>
      </c>
      <c r="D41" s="68" t="s">
        <v>53</v>
      </c>
    </row>
    <row r="42" spans="1:4" ht="15.75">
      <c r="C42" s="26"/>
      <c r="D42" s="65"/>
    </row>
    <row r="43" spans="1:4" ht="15.75">
      <c r="C43" s="26"/>
      <c r="D43" s="68"/>
    </row>
    <row r="44" spans="1:4" ht="16.5">
      <c r="C44" s="29"/>
      <c r="D44" s="28"/>
    </row>
    <row r="45" spans="1:4" ht="16.5">
      <c r="C45" s="29"/>
      <c r="D45" s="28"/>
    </row>
    <row r="46" spans="1:4" ht="16.5">
      <c r="C46" s="29"/>
      <c r="D46" s="28"/>
    </row>
    <row r="47" spans="1:4" ht="16.5">
      <c r="C47" s="30"/>
      <c r="D47" s="28"/>
    </row>
  </sheetData>
  <mergeCells count="2">
    <mergeCell ref="A1:G1"/>
    <mergeCell ref="A3:G4"/>
  </mergeCells>
  <pageMargins left="0.51" right="0.31496062992125984" top="0.59055118110236227" bottom="0.74803149606299213" header="0.31496062992125984" footer="0.31496062992125984"/>
  <pageSetup paperSize="9" scale="90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I98"/>
  <sheetViews>
    <sheetView tabSelected="1" view="pageBreakPreview" topLeftCell="A40" zoomScaleSheetLayoutView="100" workbookViewId="0">
      <selection activeCell="E52" sqref="E52"/>
    </sheetView>
  </sheetViews>
  <sheetFormatPr defaultColWidth="9.140625" defaultRowHeight="13.5"/>
  <cols>
    <col min="1" max="1" width="4" style="1" customWidth="1"/>
    <col min="2" max="2" width="30.140625" style="1" customWidth="1"/>
    <col min="3" max="3" width="17.140625" style="40" customWidth="1"/>
    <col min="4" max="4" width="15.5703125" style="40" customWidth="1"/>
    <col min="5" max="5" width="13.5703125" style="40" customWidth="1"/>
    <col min="6" max="6" width="18.28515625" style="40" customWidth="1"/>
    <col min="7" max="7" width="28" style="1" customWidth="1"/>
    <col min="8" max="8" width="14.5703125" style="1" bestFit="1" customWidth="1"/>
    <col min="9" max="16384" width="9.140625" style="1"/>
  </cols>
  <sheetData>
    <row r="1" spans="1:7" s="3" customFormat="1" ht="15">
      <c r="A1" s="127"/>
      <c r="B1" s="127"/>
      <c r="C1" s="127"/>
      <c r="D1" s="127"/>
      <c r="E1" s="127"/>
      <c r="F1" s="127"/>
      <c r="G1" s="127"/>
    </row>
    <row r="2" spans="1:7" ht="15">
      <c r="A2" s="2"/>
      <c r="B2" s="126"/>
      <c r="C2" s="133" t="s">
        <v>223</v>
      </c>
      <c r="D2" s="34"/>
      <c r="E2" s="34"/>
      <c r="F2" s="34"/>
      <c r="G2" s="2"/>
    </row>
    <row r="3" spans="1:7" ht="16.5">
      <c r="A3" s="130"/>
      <c r="B3" s="130"/>
      <c r="C3" s="132" t="s">
        <v>224</v>
      </c>
      <c r="D3" s="34"/>
      <c r="E3" s="34"/>
      <c r="F3" s="34"/>
      <c r="G3" s="2"/>
    </row>
    <row r="4" spans="1:7" ht="16.5">
      <c r="A4" s="130"/>
      <c r="B4" s="130"/>
      <c r="C4" s="131" t="s">
        <v>225</v>
      </c>
      <c r="D4" s="34"/>
      <c r="E4" s="34"/>
      <c r="F4" s="34"/>
      <c r="G4" s="2"/>
    </row>
    <row r="5" spans="1:7" ht="14.25" thickBot="1">
      <c r="A5" s="4"/>
      <c r="B5" s="4"/>
      <c r="C5" s="35"/>
      <c r="D5" s="35"/>
      <c r="E5" s="35"/>
      <c r="F5" s="35"/>
      <c r="G5" s="4"/>
    </row>
    <row r="6" spans="1:7" ht="32.25" customHeight="1" thickTop="1">
      <c r="A6" s="5" t="s">
        <v>0</v>
      </c>
      <c r="B6" s="6" t="s">
        <v>12</v>
      </c>
      <c r="C6" s="36" t="s">
        <v>13</v>
      </c>
      <c r="D6" s="36" t="s">
        <v>14</v>
      </c>
      <c r="E6" s="36" t="s">
        <v>15</v>
      </c>
      <c r="F6" s="36" t="s">
        <v>16</v>
      </c>
      <c r="G6" s="7" t="s">
        <v>17</v>
      </c>
    </row>
    <row r="7" spans="1:7" ht="15.75" thickBot="1">
      <c r="A7" s="8">
        <v>1</v>
      </c>
      <c r="B7" s="9">
        <v>2</v>
      </c>
      <c r="C7" s="86">
        <v>3</v>
      </c>
      <c r="D7" s="86">
        <v>4</v>
      </c>
      <c r="E7" s="57" t="s">
        <v>18</v>
      </c>
      <c r="F7" s="87">
        <v>6</v>
      </c>
      <c r="G7" s="10">
        <v>7</v>
      </c>
    </row>
    <row r="8" spans="1:7" ht="15.75" thickTop="1">
      <c r="A8" s="11"/>
      <c r="B8" s="94" t="s">
        <v>60</v>
      </c>
      <c r="C8" s="37"/>
      <c r="D8" s="37"/>
      <c r="E8" s="37"/>
      <c r="F8" s="37"/>
      <c r="G8" s="13"/>
    </row>
    <row r="9" spans="1:7">
      <c r="A9" s="14">
        <v>1</v>
      </c>
      <c r="B9" s="15" t="s">
        <v>61</v>
      </c>
      <c r="C9" s="85">
        <v>13750000</v>
      </c>
      <c r="D9" s="38">
        <v>0</v>
      </c>
      <c r="E9" s="38">
        <v>0</v>
      </c>
      <c r="F9" s="38">
        <f>C9+D9-E9</f>
        <v>13750000</v>
      </c>
      <c r="G9" s="16" t="s">
        <v>100</v>
      </c>
    </row>
    <row r="10" spans="1:7" s="116" customFormat="1" ht="40.5">
      <c r="A10" s="111">
        <v>2</v>
      </c>
      <c r="B10" s="112" t="s">
        <v>62</v>
      </c>
      <c r="C10" s="113">
        <v>1237500</v>
      </c>
      <c r="D10" s="114">
        <v>572000</v>
      </c>
      <c r="E10" s="113">
        <v>0</v>
      </c>
      <c r="F10" s="113">
        <f>C10+D10-E10</f>
        <v>1809500</v>
      </c>
      <c r="G10" s="115" t="s">
        <v>101</v>
      </c>
    </row>
    <row r="11" spans="1:7" ht="27">
      <c r="A11" s="14">
        <v>3</v>
      </c>
      <c r="B11" s="15" t="s">
        <v>102</v>
      </c>
      <c r="C11" s="40">
        <v>825000</v>
      </c>
      <c r="D11" s="38">
        <v>0</v>
      </c>
      <c r="E11" s="38">
        <v>0</v>
      </c>
      <c r="F11" s="38">
        <f>C11+D11-E11</f>
        <v>825000</v>
      </c>
      <c r="G11" s="110" t="s">
        <v>103</v>
      </c>
    </row>
    <row r="12" spans="1:7" ht="27">
      <c r="A12" s="14">
        <v>4</v>
      </c>
      <c r="B12" s="15" t="s">
        <v>104</v>
      </c>
      <c r="C12" s="38">
        <v>275000</v>
      </c>
      <c r="D12" s="38">
        <v>0</v>
      </c>
      <c r="E12" s="38">
        <v>0</v>
      </c>
      <c r="F12" s="38">
        <f>C12+D12-E12</f>
        <v>275000</v>
      </c>
      <c r="G12" s="110" t="s">
        <v>105</v>
      </c>
    </row>
    <row r="13" spans="1:7" s="3" customFormat="1" ht="15">
      <c r="A13" s="92"/>
      <c r="B13" s="88" t="s">
        <v>94</v>
      </c>
      <c r="C13" s="89">
        <f>SUM(C9:C12)</f>
        <v>16087500</v>
      </c>
      <c r="D13" s="89">
        <f>SUM(D9:D12)</f>
        <v>572000</v>
      </c>
      <c r="E13" s="89">
        <f>SUM(E9:E12)</f>
        <v>0</v>
      </c>
      <c r="F13" s="89">
        <f>SUM(F9:F12)</f>
        <v>16659500</v>
      </c>
      <c r="G13" s="93"/>
    </row>
    <row r="14" spans="1:7">
      <c r="A14" s="14"/>
      <c r="B14" s="15"/>
      <c r="C14" s="38"/>
      <c r="D14" s="38"/>
      <c r="E14" s="38"/>
      <c r="F14" s="38"/>
      <c r="G14" s="16"/>
    </row>
    <row r="15" spans="1:7" ht="15">
      <c r="A15" s="14"/>
      <c r="B15" s="17" t="s">
        <v>65</v>
      </c>
      <c r="C15" s="38"/>
      <c r="D15" s="38"/>
      <c r="E15" s="38"/>
      <c r="F15" s="38"/>
      <c r="G15" s="16"/>
    </row>
    <row r="16" spans="1:7" s="116" customFormat="1" ht="40.5">
      <c r="A16" s="111">
        <v>1</v>
      </c>
      <c r="B16" s="112" t="s">
        <v>107</v>
      </c>
      <c r="C16" s="113">
        <v>32500000</v>
      </c>
      <c r="D16" s="113">
        <v>8170000</v>
      </c>
      <c r="E16" s="113"/>
      <c r="F16" s="113">
        <f t="shared" ref="F16:F60" si="0">C16+D16-E16</f>
        <v>40670000</v>
      </c>
      <c r="G16" s="117" t="s">
        <v>108</v>
      </c>
    </row>
    <row r="17" spans="1:7" ht="40.5">
      <c r="A17" s="14">
        <v>2</v>
      </c>
      <c r="B17" s="15" t="s">
        <v>109</v>
      </c>
      <c r="C17" s="38">
        <v>14000000</v>
      </c>
      <c r="D17" s="38">
        <v>900000</v>
      </c>
      <c r="E17" s="38"/>
      <c r="F17" s="38">
        <f t="shared" si="0"/>
        <v>14900000</v>
      </c>
      <c r="G17" s="110" t="s">
        <v>110</v>
      </c>
    </row>
    <row r="18" spans="1:7" ht="27">
      <c r="A18" s="14">
        <v>3</v>
      </c>
      <c r="B18" s="15" t="s">
        <v>111</v>
      </c>
      <c r="C18" s="38">
        <v>22000000</v>
      </c>
      <c r="D18" s="38">
        <v>0</v>
      </c>
      <c r="E18" s="38">
        <v>0</v>
      </c>
      <c r="F18" s="38">
        <f t="shared" si="0"/>
        <v>22000000</v>
      </c>
      <c r="G18" s="110" t="s">
        <v>112</v>
      </c>
    </row>
    <row r="19" spans="1:7" ht="27">
      <c r="A19" s="14">
        <v>4</v>
      </c>
      <c r="B19" s="15" t="s">
        <v>113</v>
      </c>
      <c r="C19" s="38">
        <v>8000000</v>
      </c>
      <c r="D19" s="38">
        <v>0</v>
      </c>
      <c r="E19" s="38">
        <v>0</v>
      </c>
      <c r="F19" s="38">
        <f t="shared" si="0"/>
        <v>8000000</v>
      </c>
      <c r="G19" s="110" t="s">
        <v>115</v>
      </c>
    </row>
    <row r="20" spans="1:7" s="116" customFormat="1" ht="27">
      <c r="A20" s="111">
        <v>5</v>
      </c>
      <c r="B20" s="112" t="s">
        <v>114</v>
      </c>
      <c r="C20" s="113">
        <v>2500000</v>
      </c>
      <c r="D20" s="113">
        <v>2500000</v>
      </c>
      <c r="E20" s="113"/>
      <c r="F20" s="113">
        <f t="shared" si="0"/>
        <v>5000000</v>
      </c>
      <c r="G20" s="115" t="s">
        <v>106</v>
      </c>
    </row>
    <row r="21" spans="1:7" ht="27">
      <c r="A21" s="14">
        <v>6</v>
      </c>
      <c r="B21" s="15" t="s">
        <v>116</v>
      </c>
      <c r="C21" s="38">
        <v>800000</v>
      </c>
      <c r="D21" s="38">
        <v>0</v>
      </c>
      <c r="E21" s="38">
        <v>0</v>
      </c>
      <c r="F21" s="38">
        <f t="shared" si="0"/>
        <v>800000</v>
      </c>
      <c r="G21" s="110" t="s">
        <v>117</v>
      </c>
    </row>
    <row r="22" spans="1:7" ht="27">
      <c r="A22" s="14">
        <v>7</v>
      </c>
      <c r="B22" s="15" t="s">
        <v>119</v>
      </c>
      <c r="C22" s="38">
        <v>1000000</v>
      </c>
      <c r="D22" s="38">
        <v>0</v>
      </c>
      <c r="E22" s="38"/>
      <c r="F22" s="38">
        <f t="shared" si="0"/>
        <v>1000000</v>
      </c>
      <c r="G22" s="110" t="s">
        <v>118</v>
      </c>
    </row>
    <row r="23" spans="1:7">
      <c r="A23" s="14">
        <v>8</v>
      </c>
      <c r="B23" s="15" t="s">
        <v>120</v>
      </c>
      <c r="C23" s="38">
        <v>16500000</v>
      </c>
      <c r="D23" s="38"/>
      <c r="E23" s="38"/>
      <c r="F23" s="38">
        <f t="shared" si="0"/>
        <v>16500000</v>
      </c>
      <c r="G23" s="16" t="s">
        <v>121</v>
      </c>
    </row>
    <row r="24" spans="1:7">
      <c r="A24" s="14">
        <v>9</v>
      </c>
      <c r="B24" s="15" t="s">
        <v>122</v>
      </c>
      <c r="C24" s="38">
        <v>600000</v>
      </c>
      <c r="D24" s="38"/>
      <c r="E24" s="38"/>
      <c r="F24" s="38">
        <f t="shared" si="0"/>
        <v>600000</v>
      </c>
      <c r="G24" s="16" t="s">
        <v>124</v>
      </c>
    </row>
    <row r="25" spans="1:7">
      <c r="A25" s="14">
        <v>10</v>
      </c>
      <c r="B25" s="15" t="s">
        <v>123</v>
      </c>
      <c r="C25" s="38">
        <v>700000</v>
      </c>
      <c r="D25" s="38"/>
      <c r="E25" s="38"/>
      <c r="F25" s="38">
        <f t="shared" si="0"/>
        <v>700000</v>
      </c>
      <c r="G25" s="16" t="s">
        <v>125</v>
      </c>
    </row>
    <row r="26" spans="1:7">
      <c r="A26" s="14">
        <v>11</v>
      </c>
      <c r="B26" s="15" t="s">
        <v>126</v>
      </c>
      <c r="C26" s="38">
        <v>8500000</v>
      </c>
      <c r="D26" s="38"/>
      <c r="E26" s="38"/>
      <c r="F26" s="38">
        <f t="shared" si="0"/>
        <v>8500000</v>
      </c>
      <c r="G26" s="16" t="s">
        <v>127</v>
      </c>
    </row>
    <row r="27" spans="1:7">
      <c r="A27" s="14">
        <v>12</v>
      </c>
      <c r="B27" s="15" t="s">
        <v>128</v>
      </c>
      <c r="C27" s="38">
        <v>6500000</v>
      </c>
      <c r="D27" s="38"/>
      <c r="E27" s="38"/>
      <c r="F27" s="38">
        <f t="shared" si="0"/>
        <v>6500000</v>
      </c>
      <c r="G27" s="16" t="s">
        <v>129</v>
      </c>
    </row>
    <row r="28" spans="1:7">
      <c r="A28" s="14">
        <v>13</v>
      </c>
      <c r="B28" s="15" t="s">
        <v>130</v>
      </c>
      <c r="C28" s="38">
        <v>350000</v>
      </c>
      <c r="D28" s="38"/>
      <c r="E28" s="38"/>
      <c r="F28" s="38">
        <f t="shared" si="0"/>
        <v>350000</v>
      </c>
      <c r="G28" s="16" t="s">
        <v>131</v>
      </c>
    </row>
    <row r="29" spans="1:7">
      <c r="A29" s="14">
        <v>14</v>
      </c>
      <c r="B29" s="15" t="s">
        <v>132</v>
      </c>
      <c r="C29" s="38">
        <v>225000</v>
      </c>
      <c r="D29" s="38"/>
      <c r="E29" s="38"/>
      <c r="F29" s="38">
        <f t="shared" si="0"/>
        <v>225000</v>
      </c>
      <c r="G29" s="16" t="s">
        <v>133</v>
      </c>
    </row>
    <row r="30" spans="1:7">
      <c r="A30" s="14">
        <v>15</v>
      </c>
      <c r="B30" s="15" t="s">
        <v>134</v>
      </c>
      <c r="C30" s="38">
        <v>2000000</v>
      </c>
      <c r="D30" s="38"/>
      <c r="E30" s="38"/>
      <c r="F30" s="38">
        <f t="shared" si="0"/>
        <v>2000000</v>
      </c>
      <c r="G30" s="16" t="s">
        <v>135</v>
      </c>
    </row>
    <row r="31" spans="1:7" ht="27">
      <c r="A31" s="14">
        <v>16</v>
      </c>
      <c r="B31" s="15" t="s">
        <v>136</v>
      </c>
      <c r="C31" s="38">
        <v>80000</v>
      </c>
      <c r="D31" s="38"/>
      <c r="E31" s="38"/>
      <c r="F31" s="38">
        <f t="shared" si="0"/>
        <v>80000</v>
      </c>
      <c r="G31" s="110" t="s">
        <v>137</v>
      </c>
    </row>
    <row r="32" spans="1:7">
      <c r="A32" s="14">
        <v>17</v>
      </c>
      <c r="B32" s="15" t="s">
        <v>138</v>
      </c>
      <c r="C32" s="38">
        <v>5000000</v>
      </c>
      <c r="D32" s="38"/>
      <c r="E32" s="38"/>
      <c r="F32" s="38">
        <f t="shared" si="0"/>
        <v>5000000</v>
      </c>
      <c r="G32" s="16" t="s">
        <v>139</v>
      </c>
    </row>
    <row r="33" spans="1:7">
      <c r="A33" s="14">
        <v>18</v>
      </c>
      <c r="B33" s="15" t="s">
        <v>140</v>
      </c>
      <c r="C33" s="38">
        <v>5000000</v>
      </c>
      <c r="D33" s="38"/>
      <c r="E33" s="38"/>
      <c r="F33" s="38">
        <f t="shared" si="0"/>
        <v>5000000</v>
      </c>
      <c r="G33" s="16" t="s">
        <v>141</v>
      </c>
    </row>
    <row r="34" spans="1:7" ht="27">
      <c r="A34" s="14">
        <v>19</v>
      </c>
      <c r="B34" s="15" t="s">
        <v>142</v>
      </c>
      <c r="C34" s="38">
        <v>35000000</v>
      </c>
      <c r="D34" s="38"/>
      <c r="E34" s="38"/>
      <c r="F34" s="38">
        <f t="shared" si="0"/>
        <v>35000000</v>
      </c>
      <c r="G34" s="110" t="s">
        <v>143</v>
      </c>
    </row>
    <row r="35" spans="1:7">
      <c r="A35" s="14">
        <v>20</v>
      </c>
      <c r="B35" s="15" t="s">
        <v>144</v>
      </c>
      <c r="C35" s="38">
        <v>150000</v>
      </c>
      <c r="D35" s="38"/>
      <c r="E35" s="38"/>
      <c r="F35" s="38">
        <f t="shared" si="0"/>
        <v>150000</v>
      </c>
      <c r="G35" s="16" t="s">
        <v>145</v>
      </c>
    </row>
    <row r="36" spans="1:7">
      <c r="A36" s="14">
        <v>21</v>
      </c>
      <c r="B36" s="15" t="s">
        <v>146</v>
      </c>
      <c r="C36" s="38">
        <v>350000</v>
      </c>
      <c r="D36" s="38"/>
      <c r="E36" s="38"/>
      <c r="F36" s="38">
        <f t="shared" si="0"/>
        <v>350000</v>
      </c>
      <c r="G36" s="16" t="s">
        <v>147</v>
      </c>
    </row>
    <row r="37" spans="1:7">
      <c r="A37" s="14">
        <v>22</v>
      </c>
      <c r="B37" s="15" t="s">
        <v>148</v>
      </c>
      <c r="C37" s="38">
        <v>90000</v>
      </c>
      <c r="D37" s="38"/>
      <c r="E37" s="38"/>
      <c r="F37" s="38">
        <f t="shared" si="0"/>
        <v>90000</v>
      </c>
      <c r="G37" s="16" t="s">
        <v>149</v>
      </c>
    </row>
    <row r="38" spans="1:7">
      <c r="A38" s="14">
        <v>23</v>
      </c>
      <c r="B38" s="15" t="s">
        <v>150</v>
      </c>
      <c r="C38" s="38">
        <v>30000</v>
      </c>
      <c r="D38" s="38"/>
      <c r="E38" s="38"/>
      <c r="F38" s="38">
        <f t="shared" si="0"/>
        <v>30000</v>
      </c>
      <c r="G38" s="16" t="s">
        <v>151</v>
      </c>
    </row>
    <row r="39" spans="1:7">
      <c r="A39" s="14">
        <v>24</v>
      </c>
      <c r="B39" s="15" t="s">
        <v>153</v>
      </c>
      <c r="C39" s="38">
        <v>65000</v>
      </c>
      <c r="D39" s="38"/>
      <c r="E39" s="38"/>
      <c r="F39" s="38">
        <f t="shared" si="0"/>
        <v>65000</v>
      </c>
      <c r="G39" s="16" t="s">
        <v>154</v>
      </c>
    </row>
    <row r="40" spans="1:7">
      <c r="A40" s="14">
        <v>25</v>
      </c>
      <c r="B40" s="15" t="s">
        <v>155</v>
      </c>
      <c r="C40" s="38">
        <v>150000</v>
      </c>
      <c r="D40" s="38"/>
      <c r="E40" s="38"/>
      <c r="F40" s="38">
        <f t="shared" si="0"/>
        <v>150000</v>
      </c>
      <c r="G40" s="16" t="s">
        <v>156</v>
      </c>
    </row>
    <row r="41" spans="1:7">
      <c r="A41" s="75">
        <v>26</v>
      </c>
      <c r="B41" s="76" t="s">
        <v>157</v>
      </c>
      <c r="C41" s="77">
        <v>100000</v>
      </c>
      <c r="D41" s="77"/>
      <c r="E41" s="77"/>
      <c r="F41" s="38">
        <f t="shared" si="0"/>
        <v>100000</v>
      </c>
      <c r="G41" s="78" t="s">
        <v>151</v>
      </c>
    </row>
    <row r="42" spans="1:7">
      <c r="A42" s="75">
        <v>27</v>
      </c>
      <c r="B42" s="76" t="s">
        <v>158</v>
      </c>
      <c r="C42" s="77">
        <v>100000</v>
      </c>
      <c r="D42" s="77"/>
      <c r="E42" s="77"/>
      <c r="F42" s="38">
        <f t="shared" si="0"/>
        <v>100000</v>
      </c>
      <c r="G42" s="78" t="s">
        <v>159</v>
      </c>
    </row>
    <row r="43" spans="1:7">
      <c r="A43" s="75">
        <v>28</v>
      </c>
      <c r="B43" s="76" t="s">
        <v>160</v>
      </c>
      <c r="C43" s="77">
        <v>100000</v>
      </c>
      <c r="D43" s="77"/>
      <c r="E43" s="77"/>
      <c r="F43" s="38">
        <f t="shared" si="0"/>
        <v>100000</v>
      </c>
      <c r="G43" s="78" t="s">
        <v>152</v>
      </c>
    </row>
    <row r="44" spans="1:7" ht="29.45" customHeight="1">
      <c r="A44" s="75">
        <v>29</v>
      </c>
      <c r="B44" s="76" t="s">
        <v>161</v>
      </c>
      <c r="C44" s="77">
        <v>10000000</v>
      </c>
      <c r="D44" s="77"/>
      <c r="E44" s="77">
        <v>0</v>
      </c>
      <c r="F44" s="38">
        <f t="shared" si="0"/>
        <v>10000000</v>
      </c>
      <c r="G44" s="79" t="s">
        <v>162</v>
      </c>
    </row>
    <row r="45" spans="1:7">
      <c r="A45" s="75">
        <v>30</v>
      </c>
      <c r="B45" s="76" t="s">
        <v>163</v>
      </c>
      <c r="C45" s="77">
        <v>2000000</v>
      </c>
      <c r="D45" s="77"/>
      <c r="E45" s="77"/>
      <c r="F45" s="38">
        <f t="shared" si="0"/>
        <v>2000000</v>
      </c>
      <c r="G45" s="78" t="s">
        <v>164</v>
      </c>
    </row>
    <row r="46" spans="1:7">
      <c r="A46" s="75">
        <v>31</v>
      </c>
      <c r="B46" s="76" t="s">
        <v>165</v>
      </c>
      <c r="C46" s="77">
        <v>3000000</v>
      </c>
      <c r="D46" s="77"/>
      <c r="E46" s="77"/>
      <c r="F46" s="38">
        <f t="shared" si="0"/>
        <v>3000000</v>
      </c>
      <c r="G46" s="78" t="s">
        <v>166</v>
      </c>
    </row>
    <row r="47" spans="1:7">
      <c r="A47" s="75">
        <v>32</v>
      </c>
      <c r="B47" s="76" t="s">
        <v>168</v>
      </c>
      <c r="C47" s="77">
        <v>2100000</v>
      </c>
      <c r="D47" s="77">
        <v>0</v>
      </c>
      <c r="E47" s="77"/>
      <c r="F47" s="38">
        <f t="shared" si="0"/>
        <v>2100000</v>
      </c>
      <c r="G47" s="16" t="s">
        <v>167</v>
      </c>
    </row>
    <row r="48" spans="1:7" s="116" customFormat="1" ht="27">
      <c r="A48" s="112">
        <v>33</v>
      </c>
      <c r="B48" s="112" t="s">
        <v>169</v>
      </c>
      <c r="C48" s="113">
        <v>14500000</v>
      </c>
      <c r="D48" s="113">
        <v>12750000</v>
      </c>
      <c r="E48" s="113"/>
      <c r="F48" s="113">
        <f t="shared" si="0"/>
        <v>27250000</v>
      </c>
      <c r="G48" s="119" t="s">
        <v>170</v>
      </c>
    </row>
    <row r="49" spans="1:7">
      <c r="A49" s="75">
        <v>34</v>
      </c>
      <c r="B49" s="76" t="s">
        <v>171</v>
      </c>
      <c r="C49" s="77">
        <v>3000000</v>
      </c>
      <c r="D49" s="77"/>
      <c r="E49" s="77">
        <v>0</v>
      </c>
      <c r="F49" s="38">
        <f t="shared" si="0"/>
        <v>3000000</v>
      </c>
      <c r="G49" s="78" t="s">
        <v>172</v>
      </c>
    </row>
    <row r="50" spans="1:7">
      <c r="A50" s="75">
        <v>35</v>
      </c>
      <c r="B50" s="15" t="s">
        <v>173</v>
      </c>
      <c r="C50" s="38">
        <v>6000000</v>
      </c>
      <c r="D50" s="38"/>
      <c r="E50" s="38">
        <v>0</v>
      </c>
      <c r="F50" s="38">
        <f t="shared" si="0"/>
        <v>6000000</v>
      </c>
      <c r="G50" s="15" t="s">
        <v>174</v>
      </c>
    </row>
    <row r="51" spans="1:7" s="83" customFormat="1">
      <c r="A51" s="80">
        <v>36</v>
      </c>
      <c r="B51" s="81" t="s">
        <v>175</v>
      </c>
      <c r="C51" s="82">
        <v>1500000</v>
      </c>
      <c r="D51" s="82"/>
      <c r="E51" s="82">
        <v>0</v>
      </c>
      <c r="F51" s="38">
        <f t="shared" si="0"/>
        <v>1500000</v>
      </c>
      <c r="G51" s="81" t="s">
        <v>151</v>
      </c>
    </row>
    <row r="52" spans="1:7" ht="27">
      <c r="A52" s="75">
        <v>37</v>
      </c>
      <c r="B52" s="15" t="s">
        <v>176</v>
      </c>
      <c r="C52" s="38">
        <v>3000000</v>
      </c>
      <c r="D52" s="38">
        <v>7500000</v>
      </c>
      <c r="E52" s="38">
        <v>0</v>
      </c>
      <c r="F52" s="38">
        <f t="shared" si="0"/>
        <v>10500000</v>
      </c>
      <c r="G52" s="118" t="s">
        <v>177</v>
      </c>
    </row>
    <row r="53" spans="1:7">
      <c r="A53" s="75">
        <v>38</v>
      </c>
      <c r="B53" s="15" t="s">
        <v>178</v>
      </c>
      <c r="C53" s="38"/>
      <c r="D53" s="38">
        <v>4400000</v>
      </c>
      <c r="E53" s="38">
        <v>0</v>
      </c>
      <c r="F53" s="38">
        <f t="shared" si="0"/>
        <v>4400000</v>
      </c>
      <c r="G53" s="15" t="s">
        <v>179</v>
      </c>
    </row>
    <row r="54" spans="1:7">
      <c r="A54" s="75">
        <v>39</v>
      </c>
      <c r="B54" s="15" t="s">
        <v>72</v>
      </c>
      <c r="C54" s="38"/>
      <c r="D54" s="38">
        <v>500000</v>
      </c>
      <c r="E54" s="38">
        <v>0</v>
      </c>
      <c r="F54" s="38">
        <f t="shared" si="0"/>
        <v>500000</v>
      </c>
      <c r="G54" s="15" t="s">
        <v>180</v>
      </c>
    </row>
    <row r="55" spans="1:7">
      <c r="A55" s="75">
        <v>40</v>
      </c>
      <c r="B55" s="15" t="s">
        <v>181</v>
      </c>
      <c r="C55" s="38"/>
      <c r="D55" s="38">
        <v>2500000</v>
      </c>
      <c r="E55" s="38">
        <v>0</v>
      </c>
      <c r="F55" s="38">
        <f t="shared" si="0"/>
        <v>2500000</v>
      </c>
      <c r="G55" s="15" t="s">
        <v>182</v>
      </c>
    </row>
    <row r="56" spans="1:7">
      <c r="A56" s="75">
        <v>41</v>
      </c>
      <c r="B56" s="15" t="s">
        <v>73</v>
      </c>
      <c r="C56" s="38"/>
      <c r="D56" s="38">
        <v>5000000</v>
      </c>
      <c r="E56" s="38">
        <v>0</v>
      </c>
      <c r="F56" s="38">
        <f t="shared" si="0"/>
        <v>5000000</v>
      </c>
      <c r="G56" s="15" t="s">
        <v>183</v>
      </c>
    </row>
    <row r="57" spans="1:7" ht="27">
      <c r="A57" s="75">
        <v>42</v>
      </c>
      <c r="B57" s="15" t="s">
        <v>184</v>
      </c>
      <c r="C57" s="38">
        <v>4000000</v>
      </c>
      <c r="D57" s="38">
        <v>0</v>
      </c>
      <c r="E57" s="38">
        <v>0</v>
      </c>
      <c r="F57" s="38">
        <f t="shared" si="0"/>
        <v>4000000</v>
      </c>
      <c r="G57" s="118" t="s">
        <v>185</v>
      </c>
    </row>
    <row r="58" spans="1:7">
      <c r="A58" s="75">
        <v>43</v>
      </c>
      <c r="B58" s="15" t="s">
        <v>186</v>
      </c>
      <c r="C58" s="38">
        <v>1600000</v>
      </c>
      <c r="D58" s="38">
        <v>0</v>
      </c>
      <c r="E58" s="38">
        <v>0</v>
      </c>
      <c r="F58" s="38">
        <f t="shared" si="0"/>
        <v>1600000</v>
      </c>
      <c r="G58" s="15" t="s">
        <v>187</v>
      </c>
    </row>
    <row r="59" spans="1:7">
      <c r="A59" s="75">
        <v>44</v>
      </c>
      <c r="B59" s="15" t="s">
        <v>189</v>
      </c>
      <c r="C59" s="38">
        <v>13750000</v>
      </c>
      <c r="D59" s="38">
        <v>0</v>
      </c>
      <c r="E59" s="38">
        <v>0</v>
      </c>
      <c r="F59" s="38">
        <f t="shared" si="0"/>
        <v>13750000</v>
      </c>
      <c r="G59" s="15" t="s">
        <v>188</v>
      </c>
    </row>
    <row r="60" spans="1:7">
      <c r="A60" s="75">
        <v>45</v>
      </c>
      <c r="B60" s="15" t="s">
        <v>190</v>
      </c>
      <c r="C60" s="38">
        <v>750000</v>
      </c>
      <c r="D60" s="38">
        <v>0</v>
      </c>
      <c r="E60" s="38">
        <v>0</v>
      </c>
      <c r="F60" s="38">
        <f t="shared" si="0"/>
        <v>750000</v>
      </c>
      <c r="G60" s="16" t="s">
        <v>191</v>
      </c>
    </row>
    <row r="61" spans="1:7">
      <c r="A61" s="75">
        <v>46</v>
      </c>
      <c r="B61" s="15" t="s">
        <v>192</v>
      </c>
      <c r="C61" s="38">
        <v>2000000</v>
      </c>
      <c r="D61" s="38">
        <v>0</v>
      </c>
      <c r="E61" s="38">
        <v>0</v>
      </c>
      <c r="F61" s="38">
        <f t="shared" ref="F61:F62" si="1">C61+D61-E61</f>
        <v>2000000</v>
      </c>
      <c r="G61" s="15" t="s">
        <v>193</v>
      </c>
    </row>
    <row r="62" spans="1:7" ht="27">
      <c r="A62" s="75">
        <v>47</v>
      </c>
      <c r="B62" s="15" t="s">
        <v>194</v>
      </c>
      <c r="C62" s="38">
        <v>17250000</v>
      </c>
      <c r="D62" s="38">
        <v>0</v>
      </c>
      <c r="E62" s="38">
        <v>0</v>
      </c>
      <c r="F62" s="38">
        <f t="shared" si="1"/>
        <v>17250000</v>
      </c>
      <c r="G62" s="118" t="s">
        <v>195</v>
      </c>
    </row>
    <row r="63" spans="1:7" ht="27">
      <c r="A63" s="14">
        <v>48</v>
      </c>
      <c r="B63" s="15" t="s">
        <v>89</v>
      </c>
      <c r="C63" s="38">
        <v>59733722</v>
      </c>
      <c r="D63" s="38">
        <v>0</v>
      </c>
      <c r="E63" s="38"/>
      <c r="F63" s="38">
        <f>C63+D63-E63</f>
        <v>59733722</v>
      </c>
      <c r="G63" s="110" t="s">
        <v>206</v>
      </c>
    </row>
    <row r="64" spans="1:7" ht="15">
      <c r="A64" s="90"/>
      <c r="B64" s="88" t="s">
        <v>93</v>
      </c>
      <c r="C64" s="89">
        <f>SUM(C16:C63)</f>
        <v>306573722</v>
      </c>
      <c r="D64" s="89">
        <f>SUM(D16:D63)</f>
        <v>44220000</v>
      </c>
      <c r="E64" s="89">
        <f>SUM(E16:E63)</f>
        <v>0</v>
      </c>
      <c r="F64" s="89">
        <f>SUM(F16:F63)</f>
        <v>350793722</v>
      </c>
      <c r="G64" s="91"/>
    </row>
    <row r="65" spans="1:7">
      <c r="A65" s="14"/>
      <c r="B65" s="15"/>
      <c r="C65" s="38"/>
      <c r="D65" s="38"/>
      <c r="E65" s="38"/>
      <c r="F65" s="38"/>
      <c r="G65" s="16"/>
    </row>
    <row r="66" spans="1:7" ht="15">
      <c r="A66" s="14"/>
      <c r="B66" s="17" t="s">
        <v>75</v>
      </c>
      <c r="C66" s="38"/>
      <c r="D66" s="38"/>
      <c r="E66" s="38"/>
      <c r="F66" s="38"/>
      <c r="G66" s="16"/>
    </row>
    <row r="67" spans="1:7" s="116" customFormat="1" ht="27">
      <c r="A67" s="112">
        <v>1</v>
      </c>
      <c r="B67" s="112" t="s">
        <v>76</v>
      </c>
      <c r="C67" s="113">
        <v>350000000</v>
      </c>
      <c r="D67" s="113"/>
      <c r="E67" s="113"/>
      <c r="F67" s="113">
        <f t="shared" ref="F67:F71" si="2">C67+D67-E67</f>
        <v>350000000</v>
      </c>
      <c r="G67" s="119" t="s">
        <v>196</v>
      </c>
    </row>
    <row r="68" spans="1:7" ht="27">
      <c r="A68" s="15">
        <v>2</v>
      </c>
      <c r="B68" s="15" t="s">
        <v>197</v>
      </c>
      <c r="C68" s="84">
        <v>313815500</v>
      </c>
      <c r="D68" s="38"/>
      <c r="E68" s="84">
        <v>0</v>
      </c>
      <c r="F68" s="38">
        <f t="shared" si="2"/>
        <v>313815500</v>
      </c>
      <c r="G68" s="118" t="s">
        <v>198</v>
      </c>
    </row>
    <row r="69" spans="1:7">
      <c r="A69" s="15">
        <v>3</v>
      </c>
      <c r="B69" s="15" t="s">
        <v>91</v>
      </c>
      <c r="C69" s="38">
        <v>351930000</v>
      </c>
      <c r="D69" s="38">
        <v>7000000</v>
      </c>
      <c r="E69" s="38"/>
      <c r="F69" s="38">
        <f t="shared" si="2"/>
        <v>358930000</v>
      </c>
      <c r="G69" s="15" t="s">
        <v>199</v>
      </c>
    </row>
    <row r="70" spans="1:7">
      <c r="A70" s="15">
        <v>4</v>
      </c>
      <c r="B70" s="15" t="s">
        <v>80</v>
      </c>
      <c r="C70" s="38">
        <v>199377000</v>
      </c>
      <c r="D70" s="38"/>
      <c r="E70" s="38"/>
      <c r="F70" s="38">
        <f t="shared" si="2"/>
        <v>199377000</v>
      </c>
      <c r="G70" s="15" t="s">
        <v>200</v>
      </c>
    </row>
    <row r="71" spans="1:7" ht="40.5">
      <c r="A71" s="15">
        <v>5</v>
      </c>
      <c r="B71" s="15" t="s">
        <v>202</v>
      </c>
      <c r="C71" s="38">
        <v>72969000</v>
      </c>
      <c r="D71" s="38"/>
      <c r="E71" s="38">
        <v>0</v>
      </c>
      <c r="F71" s="38">
        <f t="shared" si="2"/>
        <v>72969000</v>
      </c>
      <c r="G71" s="118" t="s">
        <v>203</v>
      </c>
    </row>
    <row r="72" spans="1:7">
      <c r="A72" s="15">
        <v>6</v>
      </c>
      <c r="B72" s="15" t="s">
        <v>82</v>
      </c>
      <c r="C72" s="38">
        <v>279429500</v>
      </c>
      <c r="D72" s="38"/>
      <c r="E72" s="38"/>
      <c r="F72" s="38">
        <f>C72+D72-E72</f>
        <v>279429500</v>
      </c>
      <c r="G72" s="15" t="s">
        <v>201</v>
      </c>
    </row>
    <row r="73" spans="1:7" s="3" customFormat="1" ht="15">
      <c r="A73" s="88"/>
      <c r="B73" s="88" t="s">
        <v>96</v>
      </c>
      <c r="C73" s="89">
        <f>SUM(C67:C72)</f>
        <v>1567521000</v>
      </c>
      <c r="D73" s="89">
        <f>SUM(D67:D72)</f>
        <v>7000000</v>
      </c>
      <c r="E73" s="89">
        <f>SUM(E67:E72)</f>
        <v>0</v>
      </c>
      <c r="F73" s="89">
        <f>SUM(F67:F72)</f>
        <v>1574521000</v>
      </c>
      <c r="G73" s="88"/>
    </row>
    <row r="74" spans="1:7">
      <c r="A74" s="14"/>
      <c r="B74" s="15"/>
      <c r="C74" s="38"/>
      <c r="D74" s="38"/>
      <c r="E74" s="38"/>
      <c r="F74" s="38"/>
      <c r="G74" s="16"/>
    </row>
    <row r="75" spans="1:7">
      <c r="A75" s="14"/>
      <c r="B75" s="15"/>
      <c r="C75" s="38"/>
      <c r="D75" s="38"/>
      <c r="E75" s="38"/>
      <c r="F75" s="38"/>
      <c r="G75" s="16"/>
    </row>
    <row r="76" spans="1:7" ht="15">
      <c r="A76" s="14"/>
      <c r="B76" s="17" t="s">
        <v>83</v>
      </c>
      <c r="C76" s="38"/>
      <c r="D76" s="38"/>
      <c r="E76" s="38"/>
      <c r="F76" s="38"/>
      <c r="G76" s="16"/>
    </row>
    <row r="77" spans="1:7" ht="27">
      <c r="A77" s="15">
        <v>1</v>
      </c>
      <c r="B77" s="15" t="s">
        <v>204</v>
      </c>
      <c r="C77" s="38">
        <v>153339000</v>
      </c>
      <c r="D77" s="38">
        <v>20000000</v>
      </c>
      <c r="E77" s="38"/>
      <c r="F77" s="38">
        <f>C77+D77-E77</f>
        <v>173339000</v>
      </c>
      <c r="G77" s="118" t="s">
        <v>205</v>
      </c>
    </row>
    <row r="78" spans="1:7" ht="27">
      <c r="A78" s="15">
        <v>2</v>
      </c>
      <c r="B78" s="15" t="s">
        <v>85</v>
      </c>
      <c r="C78" s="38">
        <v>103559000</v>
      </c>
      <c r="D78" s="38"/>
      <c r="E78" s="38">
        <v>0</v>
      </c>
      <c r="F78" s="38">
        <f>C78+D78-E78</f>
        <v>103559000</v>
      </c>
      <c r="G78" s="118" t="s">
        <v>207</v>
      </c>
    </row>
    <row r="79" spans="1:7" s="3" customFormat="1" ht="15">
      <c r="A79" s="88"/>
      <c r="B79" s="88" t="s">
        <v>97</v>
      </c>
      <c r="C79" s="89">
        <f>SUM(C77:C78)</f>
        <v>256898000</v>
      </c>
      <c r="D79" s="89">
        <f>SUM(D77:D78)</f>
        <v>20000000</v>
      </c>
      <c r="E79" s="89">
        <f>SUM(E77:E78)</f>
        <v>0</v>
      </c>
      <c r="F79" s="89">
        <f>SUM(F77:F78)</f>
        <v>276898000</v>
      </c>
      <c r="G79" s="88"/>
    </row>
    <row r="80" spans="1:7" s="3" customFormat="1" ht="15">
      <c r="A80" s="88"/>
      <c r="B80" s="88" t="s">
        <v>98</v>
      </c>
      <c r="C80" s="89">
        <f>SUM(C13,C64,C73,C79)</f>
        <v>2147080222</v>
      </c>
      <c r="D80" s="89">
        <f>SUM(D13,D64,D73,D79)</f>
        <v>71792000</v>
      </c>
      <c r="E80" s="89">
        <f>SUM(E13,E64,E73,E79)</f>
        <v>0</v>
      </c>
      <c r="F80" s="89">
        <f>SUM(F13,F64,F73,F79)</f>
        <v>2218872222</v>
      </c>
      <c r="G80" s="88"/>
    </row>
    <row r="81" spans="1:9">
      <c r="A81" s="15"/>
      <c r="B81" s="15"/>
      <c r="C81" s="38"/>
      <c r="D81" s="38"/>
      <c r="E81" s="38"/>
      <c r="F81" s="38"/>
      <c r="G81" s="15"/>
    </row>
    <row r="82" spans="1:9">
      <c r="A82" s="61"/>
      <c r="B82" s="61"/>
      <c r="C82" s="62"/>
      <c r="D82" s="62"/>
      <c r="E82" s="62"/>
      <c r="F82" s="62"/>
      <c r="G82" s="61"/>
    </row>
    <row r="83" spans="1:9">
      <c r="A83" s="61"/>
      <c r="B83" s="61"/>
      <c r="C83" s="62"/>
      <c r="D83" s="62"/>
      <c r="E83" s="62" t="s">
        <v>226</v>
      </c>
      <c r="F83" s="62"/>
      <c r="G83" s="61"/>
    </row>
    <row r="84" spans="1:9">
      <c r="A84" s="61"/>
      <c r="B84" s="61" t="s">
        <v>227</v>
      </c>
      <c r="C84" s="62"/>
      <c r="D84" s="62"/>
      <c r="E84" s="62"/>
      <c r="F84" s="62"/>
      <c r="G84" s="61"/>
    </row>
    <row r="85" spans="1:9">
      <c r="A85" s="61"/>
      <c r="B85" s="61" t="s">
        <v>10</v>
      </c>
      <c r="C85" s="62"/>
      <c r="D85" s="62"/>
      <c r="E85" s="62" t="s">
        <v>228</v>
      </c>
      <c r="F85" s="62"/>
      <c r="G85" s="61"/>
    </row>
    <row r="87" spans="1:9">
      <c r="D87" s="43"/>
      <c r="E87" s="44"/>
      <c r="F87" s="44"/>
      <c r="G87" s="22"/>
    </row>
    <row r="88" spans="1:9" ht="15">
      <c r="B88" s="3" t="s">
        <v>59</v>
      </c>
      <c r="C88" s="1"/>
      <c r="D88" s="1"/>
      <c r="E88" s="3" t="s">
        <v>229</v>
      </c>
      <c r="G88" s="40"/>
      <c r="H88" s="69"/>
      <c r="I88" s="40"/>
    </row>
    <row r="89" spans="1:9">
      <c r="C89" s="1"/>
      <c r="D89" s="1"/>
      <c r="E89" s="1"/>
      <c r="G89" s="40"/>
      <c r="H89" s="69"/>
      <c r="I89" s="40"/>
    </row>
    <row r="90" spans="1:9" ht="15.75">
      <c r="C90" s="26"/>
      <c r="D90" s="64"/>
      <c r="E90" s="26"/>
      <c r="F90" s="64"/>
      <c r="G90" s="26"/>
      <c r="H90" s="64"/>
      <c r="I90" s="40"/>
    </row>
    <row r="91" spans="1:9" ht="15.75">
      <c r="A91" s="25"/>
      <c r="C91" s="71"/>
      <c r="D91" s="64"/>
      <c r="E91" s="26"/>
      <c r="F91" s="68"/>
      <c r="G91" s="68"/>
      <c r="I91" s="40"/>
    </row>
    <row r="92" spans="1:9" ht="15">
      <c r="B92" s="24"/>
      <c r="C92" s="46"/>
      <c r="D92" s="45"/>
      <c r="E92" s="44"/>
      <c r="F92" s="44"/>
      <c r="G92" s="22"/>
    </row>
    <row r="93" spans="1:9">
      <c r="D93" s="45"/>
      <c r="E93" s="44"/>
      <c r="F93" s="44"/>
      <c r="G93" s="22"/>
    </row>
    <row r="94" spans="1:9">
      <c r="D94" s="45"/>
      <c r="E94" s="44"/>
      <c r="F94" s="44"/>
      <c r="G94" s="22"/>
    </row>
    <row r="95" spans="1:9">
      <c r="D95" s="45"/>
      <c r="E95" s="44"/>
      <c r="F95" s="44"/>
      <c r="G95" s="22"/>
    </row>
    <row r="96" spans="1:9">
      <c r="D96" s="45"/>
      <c r="E96" s="44"/>
      <c r="F96" s="44"/>
      <c r="G96" s="22"/>
    </row>
    <row r="97" spans="4:8">
      <c r="D97" s="45"/>
      <c r="E97" s="44"/>
      <c r="F97" s="44"/>
      <c r="G97" s="22"/>
    </row>
    <row r="98" spans="4:8">
      <c r="F98" s="44"/>
      <c r="G98" s="22"/>
      <c r="H98" s="22"/>
    </row>
  </sheetData>
  <mergeCells count="1">
    <mergeCell ref="A1:G1"/>
  </mergeCells>
  <pageMargins left="0.11811023622047245" right="0.19685039370078741" top="0.55118110236220474" bottom="0.55118110236220474" header="0.31496062992125984" footer="0.31496062992125984"/>
  <pageSetup scale="80" orientation="portrait" horizontalDpi="4294967293" verticalDpi="0" r:id="rId1"/>
  <rowBreaks count="1" manualBreakCount="1">
    <brk id="48" max="6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2:N110"/>
  <sheetViews>
    <sheetView view="pageBreakPreview" topLeftCell="A4" zoomScaleSheetLayoutView="100" workbookViewId="0">
      <selection activeCell="I16" sqref="I16"/>
    </sheetView>
  </sheetViews>
  <sheetFormatPr defaultColWidth="9.140625" defaultRowHeight="13.5"/>
  <cols>
    <col min="1" max="1" width="4" style="1" customWidth="1"/>
    <col min="2" max="2" width="33.85546875" style="1" customWidth="1"/>
    <col min="3" max="3" width="17.140625" style="40" hidden="1" customWidth="1"/>
    <col min="4" max="4" width="21.5703125" style="40" hidden="1" customWidth="1"/>
    <col min="5" max="5" width="17.42578125" style="40" hidden="1" customWidth="1"/>
    <col min="6" max="6" width="13.28515625" style="40" customWidth="1"/>
    <col min="7" max="9" width="17.42578125" style="40" customWidth="1"/>
    <col min="10" max="10" width="30.7109375" style="40" customWidth="1"/>
    <col min="11" max="11" width="18.28515625" style="40" customWidth="1"/>
    <col min="12" max="12" width="24.42578125" style="1" hidden="1" customWidth="1"/>
    <col min="13" max="13" width="16.42578125" style="1" customWidth="1"/>
    <col min="14" max="16384" width="9.140625" style="1"/>
  </cols>
  <sheetData>
    <row r="2" spans="1:13" ht="15">
      <c r="A2" s="127" t="e">
        <f>"BERITA ACARA PEMERIKSAAN ASET TETAP  TAHUN " &amp;#REF!</f>
        <v>#REF!</v>
      </c>
      <c r="B2" s="127"/>
      <c r="C2" s="127"/>
      <c r="D2" s="127"/>
      <c r="E2" s="127"/>
      <c r="F2" s="127"/>
      <c r="G2" s="127"/>
      <c r="H2" s="127"/>
      <c r="I2" s="127"/>
      <c r="J2" s="127"/>
      <c r="K2" s="109"/>
      <c r="L2" s="109"/>
    </row>
    <row r="3" spans="1:13" ht="15">
      <c r="A3" s="73"/>
      <c r="B3" s="73"/>
      <c r="C3" s="73"/>
      <c r="D3" s="73"/>
      <c r="E3" s="63"/>
      <c r="F3" s="63"/>
      <c r="G3" s="63"/>
      <c r="H3" s="63"/>
      <c r="I3" s="63"/>
      <c r="J3" s="63"/>
      <c r="K3" s="63"/>
      <c r="L3" s="73"/>
    </row>
    <row r="4" spans="1:13" ht="35.25" customHeight="1">
      <c r="A4" s="129" t="e">
        <f xml:space="preserve"> "Pada hari ini Jumad tanggal Tiga Puluh Satu bulan Desember tahun Dua Ribu Dua Puluh Satu telah dilaksanakan Pemeriksaan Aset  untuk periode Januari sampai dengan Desember Tahun " &amp;#REF! &amp;" pada Desa " &amp;#REF!&amp;"; dengan uraian sebagai berikut :"</f>
        <v>#REF!</v>
      </c>
      <c r="B4" s="129"/>
      <c r="C4" s="129"/>
      <c r="D4" s="129"/>
      <c r="E4" s="129"/>
      <c r="F4" s="129"/>
      <c r="G4" s="129"/>
      <c r="H4" s="129"/>
      <c r="I4" s="129"/>
      <c r="J4" s="129"/>
      <c r="K4" s="32"/>
      <c r="L4" s="32"/>
    </row>
    <row r="5" spans="1:13" ht="14.25" thickBot="1">
      <c r="A5" s="72"/>
      <c r="B5" s="72"/>
      <c r="C5" s="35"/>
      <c r="D5" s="35"/>
      <c r="E5" s="35"/>
      <c r="F5" s="35"/>
      <c r="G5" s="35"/>
      <c r="H5" s="35"/>
      <c r="I5" s="35"/>
      <c r="J5" s="35"/>
      <c r="K5" s="35"/>
      <c r="L5" s="72"/>
    </row>
    <row r="6" spans="1:13" ht="32.25" customHeight="1" thickTop="1">
      <c r="A6" s="5" t="s">
        <v>0</v>
      </c>
      <c r="B6" s="6" t="s">
        <v>12</v>
      </c>
      <c r="C6" s="36" t="s">
        <v>13</v>
      </c>
      <c r="D6" s="36" t="s">
        <v>14</v>
      </c>
      <c r="E6" s="36" t="s">
        <v>15</v>
      </c>
      <c r="F6" s="6" t="s">
        <v>22</v>
      </c>
      <c r="G6" s="6" t="s">
        <v>1</v>
      </c>
      <c r="H6" s="36" t="s">
        <v>23</v>
      </c>
      <c r="I6" s="36" t="s">
        <v>24</v>
      </c>
      <c r="J6" s="7" t="s">
        <v>17</v>
      </c>
      <c r="K6" s="95" t="s">
        <v>16</v>
      </c>
      <c r="L6" s="7" t="s">
        <v>17</v>
      </c>
    </row>
    <row r="7" spans="1:13" ht="15.75" thickBot="1">
      <c r="A7" s="100">
        <v>1</v>
      </c>
      <c r="B7" s="101">
        <v>2</v>
      </c>
      <c r="C7" s="102">
        <v>3</v>
      </c>
      <c r="D7" s="102">
        <v>4</v>
      </c>
      <c r="E7" s="103" t="s">
        <v>18</v>
      </c>
      <c r="F7" s="101">
        <v>3</v>
      </c>
      <c r="G7" s="101">
        <v>4</v>
      </c>
      <c r="H7" s="101">
        <v>5</v>
      </c>
      <c r="I7" s="101" t="s">
        <v>99</v>
      </c>
      <c r="J7" s="108">
        <v>7</v>
      </c>
      <c r="K7" s="96">
        <v>6</v>
      </c>
      <c r="L7" s="10">
        <v>7</v>
      </c>
    </row>
    <row r="8" spans="1:13" ht="15.75" thickTop="1">
      <c r="A8" s="14"/>
      <c r="B8" s="17" t="s">
        <v>60</v>
      </c>
      <c r="C8" s="38"/>
      <c r="D8" s="38"/>
      <c r="E8" s="38"/>
      <c r="F8" s="38"/>
      <c r="H8" s="38"/>
      <c r="I8" s="38"/>
      <c r="J8" s="104"/>
      <c r="K8" s="97"/>
      <c r="L8" s="13"/>
      <c r="M8" s="40">
        <f t="shared" ref="M8:M15" si="0">I8-K8</f>
        <v>0</v>
      </c>
    </row>
    <row r="9" spans="1:13">
      <c r="A9" s="14">
        <v>1</v>
      </c>
      <c r="B9" s="15" t="s">
        <v>61</v>
      </c>
      <c r="C9" s="85">
        <v>0</v>
      </c>
      <c r="D9" s="38">
        <v>0</v>
      </c>
      <c r="E9" s="38">
        <v>0</v>
      </c>
      <c r="F9" s="38" t="s">
        <v>208</v>
      </c>
      <c r="G9" s="120">
        <v>2500</v>
      </c>
      <c r="H9" s="38">
        <f>I9/G9</f>
        <v>5500</v>
      </c>
      <c r="I9" s="38">
        <v>13750000</v>
      </c>
      <c r="J9" s="16" t="s">
        <v>100</v>
      </c>
      <c r="K9" s="98">
        <f>C9+D9-E9</f>
        <v>0</v>
      </c>
      <c r="L9" s="16" t="s">
        <v>90</v>
      </c>
      <c r="M9" s="40">
        <f t="shared" si="0"/>
        <v>13750000</v>
      </c>
    </row>
    <row r="10" spans="1:13" ht="40.5" customHeight="1">
      <c r="A10" s="14">
        <v>2</v>
      </c>
      <c r="B10" s="15" t="s">
        <v>62</v>
      </c>
      <c r="C10" s="38">
        <v>0</v>
      </c>
      <c r="D10" s="74">
        <v>0</v>
      </c>
      <c r="E10" s="38">
        <v>0</v>
      </c>
      <c r="F10" s="38" t="s">
        <v>208</v>
      </c>
      <c r="G10" s="120">
        <v>329</v>
      </c>
      <c r="H10" s="38">
        <f>I10/G10</f>
        <v>5500</v>
      </c>
      <c r="I10" s="113">
        <v>1809500</v>
      </c>
      <c r="J10" s="115" t="s">
        <v>101</v>
      </c>
      <c r="K10" s="98">
        <f>C10+D10-E10</f>
        <v>0</v>
      </c>
      <c r="L10" s="16" t="s">
        <v>90</v>
      </c>
      <c r="M10" s="40">
        <f t="shared" si="0"/>
        <v>1809500</v>
      </c>
    </row>
    <row r="11" spans="1:13" ht="27">
      <c r="A11" s="14">
        <v>3</v>
      </c>
      <c r="B11" s="15" t="s">
        <v>63</v>
      </c>
      <c r="C11" s="38">
        <v>0</v>
      </c>
      <c r="D11" s="38">
        <v>0</v>
      </c>
      <c r="E11" s="38">
        <v>0</v>
      </c>
      <c r="F11" s="38" t="s">
        <v>208</v>
      </c>
      <c r="G11" s="120">
        <v>150</v>
      </c>
      <c r="H11" s="38">
        <f>I11/G11</f>
        <v>5500</v>
      </c>
      <c r="I11" s="38">
        <v>825000</v>
      </c>
      <c r="J11" s="110" t="s">
        <v>103</v>
      </c>
      <c r="K11" s="98">
        <f>C11+D11-E11</f>
        <v>0</v>
      </c>
      <c r="L11" s="16" t="s">
        <v>90</v>
      </c>
      <c r="M11" s="40">
        <f t="shared" si="0"/>
        <v>825000</v>
      </c>
    </row>
    <row r="12" spans="1:13" ht="27">
      <c r="A12" s="14">
        <v>4</v>
      </c>
      <c r="B12" s="15" t="s">
        <v>64</v>
      </c>
      <c r="C12" s="38">
        <v>0</v>
      </c>
      <c r="D12" s="38">
        <v>0</v>
      </c>
      <c r="E12" s="38">
        <v>0</v>
      </c>
      <c r="F12" s="38" t="s">
        <v>208</v>
      </c>
      <c r="G12" s="120">
        <v>50</v>
      </c>
      <c r="H12" s="38">
        <f>I12/G12</f>
        <v>5500</v>
      </c>
      <c r="I12" s="38">
        <v>275000</v>
      </c>
      <c r="J12" s="110" t="s">
        <v>105</v>
      </c>
      <c r="K12" s="98">
        <f>C12+D12-E12</f>
        <v>0</v>
      </c>
      <c r="L12" s="16" t="s">
        <v>90</v>
      </c>
      <c r="M12" s="40">
        <f t="shared" si="0"/>
        <v>275000</v>
      </c>
    </row>
    <row r="13" spans="1:13" s="3" customFormat="1" ht="15">
      <c r="A13" s="92"/>
      <c r="B13" s="88" t="s">
        <v>94</v>
      </c>
      <c r="C13" s="89">
        <f>SUM(C9:C12)</f>
        <v>0</v>
      </c>
      <c r="D13" s="89">
        <f>SUM(D9:D12)</f>
        <v>0</v>
      </c>
      <c r="E13" s="89">
        <f>SUM(E9:E12)</f>
        <v>0</v>
      </c>
      <c r="F13" s="89"/>
      <c r="G13" s="89"/>
      <c r="H13" s="89"/>
      <c r="I13" s="89"/>
      <c r="J13" s="105"/>
      <c r="K13" s="99">
        <f>SUM(K9:K12)</f>
        <v>0</v>
      </c>
      <c r="L13" s="93"/>
      <c r="M13" s="40">
        <f t="shared" si="0"/>
        <v>0</v>
      </c>
    </row>
    <row r="14" spans="1:13">
      <c r="A14" s="14"/>
      <c r="B14" s="15"/>
      <c r="C14" s="38"/>
      <c r="D14" s="38"/>
      <c r="E14" s="38"/>
      <c r="F14" s="38"/>
      <c r="G14" s="38"/>
      <c r="H14" s="38"/>
      <c r="I14" s="38"/>
      <c r="J14" s="104"/>
      <c r="K14" s="98"/>
      <c r="L14" s="16"/>
      <c r="M14" s="40">
        <f t="shared" si="0"/>
        <v>0</v>
      </c>
    </row>
    <row r="15" spans="1:13" ht="15">
      <c r="A15" s="14"/>
      <c r="B15" s="17" t="s">
        <v>65</v>
      </c>
      <c r="C15" s="38"/>
      <c r="D15" s="38"/>
      <c r="E15" s="38"/>
      <c r="F15" s="38"/>
      <c r="G15" s="38"/>
      <c r="H15" s="38"/>
      <c r="I15" s="38"/>
      <c r="J15" s="104"/>
      <c r="K15" s="98"/>
      <c r="L15" s="16"/>
      <c r="M15" s="40">
        <f t="shared" si="0"/>
        <v>0</v>
      </c>
    </row>
    <row r="16" spans="1:13" ht="30.75" customHeight="1">
      <c r="A16" s="14">
        <v>1</v>
      </c>
      <c r="B16" s="15" t="s">
        <v>107</v>
      </c>
      <c r="C16" s="38">
        <v>32500000</v>
      </c>
      <c r="D16" s="38">
        <v>8170000</v>
      </c>
      <c r="E16" s="38"/>
      <c r="F16" s="38" t="s">
        <v>43</v>
      </c>
      <c r="G16" s="120">
        <v>6</v>
      </c>
      <c r="H16" s="38">
        <v>6778000</v>
      </c>
      <c r="I16" s="38">
        <f>H15:H16*G16</f>
        <v>40668000</v>
      </c>
      <c r="J16" s="117" t="s">
        <v>108</v>
      </c>
      <c r="K16" s="98">
        <f t="shared" ref="K16:K62" si="1">C16+D16-E16</f>
        <v>40670000</v>
      </c>
      <c r="L16" s="16" t="s">
        <v>66</v>
      </c>
      <c r="M16" s="40">
        <f>I16-K16</f>
        <v>-2000</v>
      </c>
    </row>
    <row r="17" spans="1:13" ht="40.5">
      <c r="A17" s="14">
        <v>2</v>
      </c>
      <c r="B17" s="15" t="s">
        <v>209</v>
      </c>
      <c r="C17" s="38">
        <v>14000000</v>
      </c>
      <c r="D17" s="38">
        <v>900000</v>
      </c>
      <c r="E17" s="38"/>
      <c r="F17" s="38" t="s">
        <v>43</v>
      </c>
      <c r="G17" s="120">
        <v>8</v>
      </c>
      <c r="H17" s="38">
        <v>1862500</v>
      </c>
      <c r="I17" s="38">
        <f>H17*G17</f>
        <v>14900000</v>
      </c>
      <c r="J17" s="110" t="s">
        <v>110</v>
      </c>
      <c r="K17" s="98">
        <f t="shared" si="1"/>
        <v>14900000</v>
      </c>
      <c r="L17" s="16" t="s">
        <v>68</v>
      </c>
      <c r="M17" s="40">
        <f t="shared" ref="M17:M79" si="2">I17-K17</f>
        <v>0</v>
      </c>
    </row>
    <row r="18" spans="1:13" ht="27">
      <c r="A18" s="14">
        <v>3</v>
      </c>
      <c r="B18" s="15" t="s">
        <v>111</v>
      </c>
      <c r="C18" s="38">
        <v>22000000</v>
      </c>
      <c r="D18" s="38">
        <v>0</v>
      </c>
      <c r="E18" s="38">
        <v>0</v>
      </c>
      <c r="F18" s="38" t="s">
        <v>43</v>
      </c>
      <c r="G18" s="120">
        <v>3</v>
      </c>
      <c r="H18" s="38">
        <f>K18/G18</f>
        <v>7333333.333333333</v>
      </c>
      <c r="I18" s="38">
        <f>G18*H18</f>
        <v>22000000</v>
      </c>
      <c r="J18" s="110" t="s">
        <v>112</v>
      </c>
      <c r="K18" s="98">
        <f t="shared" si="1"/>
        <v>22000000</v>
      </c>
      <c r="L18" s="16" t="s">
        <v>67</v>
      </c>
      <c r="M18" s="40">
        <f t="shared" si="2"/>
        <v>0</v>
      </c>
    </row>
    <row r="19" spans="1:13" ht="27">
      <c r="A19" s="14">
        <v>4</v>
      </c>
      <c r="B19" s="15" t="s">
        <v>113</v>
      </c>
      <c r="C19" s="38">
        <v>8000000</v>
      </c>
      <c r="D19" s="38">
        <v>0</v>
      </c>
      <c r="E19" s="38">
        <v>0</v>
      </c>
      <c r="F19" s="38" t="s">
        <v>43</v>
      </c>
      <c r="G19" s="120">
        <v>1</v>
      </c>
      <c r="H19" s="38">
        <v>8000000</v>
      </c>
      <c r="I19" s="38">
        <f>G19*H19</f>
        <v>8000000</v>
      </c>
      <c r="J19" s="110" t="s">
        <v>115</v>
      </c>
      <c r="K19" s="98">
        <f t="shared" si="1"/>
        <v>8000000</v>
      </c>
      <c r="L19" s="16"/>
      <c r="M19" s="40">
        <f t="shared" si="2"/>
        <v>0</v>
      </c>
    </row>
    <row r="20" spans="1:13" ht="27">
      <c r="A20" s="14">
        <v>5</v>
      </c>
      <c r="B20" s="15" t="s">
        <v>114</v>
      </c>
      <c r="C20" s="38">
        <v>5000000</v>
      </c>
      <c r="D20" s="38">
        <v>0</v>
      </c>
      <c r="E20" s="38"/>
      <c r="F20" s="38" t="s">
        <v>43</v>
      </c>
      <c r="G20" s="120">
        <v>2</v>
      </c>
      <c r="H20" s="38">
        <v>2500000</v>
      </c>
      <c r="I20" s="38">
        <f>G20*H20</f>
        <v>5000000</v>
      </c>
      <c r="J20" s="115" t="s">
        <v>106</v>
      </c>
      <c r="K20" s="98">
        <f t="shared" si="1"/>
        <v>5000000</v>
      </c>
      <c r="L20" s="16" t="s">
        <v>95</v>
      </c>
      <c r="M20" s="40">
        <f t="shared" si="2"/>
        <v>0</v>
      </c>
    </row>
    <row r="21" spans="1:13" ht="27">
      <c r="A21" s="14">
        <v>6</v>
      </c>
      <c r="B21" s="15" t="s">
        <v>116</v>
      </c>
      <c r="C21" s="38">
        <v>800000</v>
      </c>
      <c r="D21" s="38">
        <v>0</v>
      </c>
      <c r="E21" s="38">
        <v>0</v>
      </c>
      <c r="F21" s="38" t="s">
        <v>210</v>
      </c>
      <c r="G21" s="120">
        <v>2</v>
      </c>
      <c r="H21" s="38">
        <v>400000</v>
      </c>
      <c r="I21" s="38">
        <f>G21*H21</f>
        <v>800000</v>
      </c>
      <c r="J21" s="110" t="s">
        <v>117</v>
      </c>
      <c r="K21" s="98">
        <f t="shared" si="1"/>
        <v>800000</v>
      </c>
      <c r="L21" s="16" t="s">
        <v>69</v>
      </c>
      <c r="M21" s="40">
        <f t="shared" si="2"/>
        <v>0</v>
      </c>
    </row>
    <row r="22" spans="1:13" ht="27">
      <c r="A22" s="14">
        <v>7</v>
      </c>
      <c r="B22" s="15" t="s">
        <v>119</v>
      </c>
      <c r="C22" s="38">
        <v>1000000</v>
      </c>
      <c r="D22" s="38">
        <v>0</v>
      </c>
      <c r="E22" s="38"/>
      <c r="F22" s="38" t="s">
        <v>210</v>
      </c>
      <c r="G22" s="120">
        <v>2</v>
      </c>
      <c r="H22" s="38">
        <v>500000</v>
      </c>
      <c r="I22" s="38">
        <f>H22*G22</f>
        <v>1000000</v>
      </c>
      <c r="J22" s="110" t="s">
        <v>118</v>
      </c>
      <c r="K22" s="98">
        <f t="shared" si="1"/>
        <v>1000000</v>
      </c>
      <c r="L22" s="16" t="s">
        <v>70</v>
      </c>
      <c r="M22" s="40">
        <f t="shared" si="2"/>
        <v>0</v>
      </c>
    </row>
    <row r="23" spans="1:13">
      <c r="A23" s="14">
        <v>8</v>
      </c>
      <c r="B23" s="15" t="s">
        <v>212</v>
      </c>
      <c r="C23" s="38">
        <v>16500000</v>
      </c>
      <c r="D23" s="38"/>
      <c r="E23" s="38"/>
      <c r="F23" s="38" t="s">
        <v>211</v>
      </c>
      <c r="G23" s="120">
        <v>1</v>
      </c>
      <c r="H23" s="38">
        <v>16500000</v>
      </c>
      <c r="I23" s="38">
        <f>H23*G23</f>
        <v>16500000</v>
      </c>
      <c r="J23" s="16" t="s">
        <v>121</v>
      </c>
      <c r="K23" s="98">
        <f t="shared" si="1"/>
        <v>16500000</v>
      </c>
      <c r="L23" s="16"/>
      <c r="M23" s="40">
        <f t="shared" si="2"/>
        <v>0</v>
      </c>
    </row>
    <row r="24" spans="1:13">
      <c r="A24" s="14">
        <v>9</v>
      </c>
      <c r="B24" s="15" t="s">
        <v>122</v>
      </c>
      <c r="C24" s="38">
        <v>600000</v>
      </c>
      <c r="D24" s="38"/>
      <c r="E24" s="38"/>
      <c r="F24" s="38" t="s">
        <v>43</v>
      </c>
      <c r="G24" s="120">
        <v>1</v>
      </c>
      <c r="H24" s="38">
        <v>600000</v>
      </c>
      <c r="I24" s="38">
        <f>H24*G24</f>
        <v>600000</v>
      </c>
      <c r="J24" s="16" t="s">
        <v>124</v>
      </c>
      <c r="K24" s="98">
        <f t="shared" si="1"/>
        <v>600000</v>
      </c>
      <c r="L24" s="16"/>
      <c r="M24" s="40">
        <f t="shared" si="2"/>
        <v>0</v>
      </c>
    </row>
    <row r="25" spans="1:13">
      <c r="A25" s="14">
        <v>10</v>
      </c>
      <c r="B25" s="15" t="s">
        <v>123</v>
      </c>
      <c r="C25" s="38">
        <v>0</v>
      </c>
      <c r="D25" s="38"/>
      <c r="E25" s="38"/>
      <c r="F25" s="38" t="s">
        <v>210</v>
      </c>
      <c r="G25" s="120">
        <v>2</v>
      </c>
      <c r="H25" s="38">
        <v>350000</v>
      </c>
      <c r="I25" s="38">
        <f>G25*H25</f>
        <v>700000</v>
      </c>
      <c r="J25" s="16" t="s">
        <v>125</v>
      </c>
      <c r="K25" s="98">
        <f>G25*H25</f>
        <v>700000</v>
      </c>
      <c r="L25" s="16" t="s">
        <v>90</v>
      </c>
      <c r="M25" s="40">
        <f t="shared" si="2"/>
        <v>0</v>
      </c>
    </row>
    <row r="26" spans="1:13">
      <c r="A26" s="14">
        <v>11</v>
      </c>
      <c r="B26" s="15" t="s">
        <v>213</v>
      </c>
      <c r="C26" s="38">
        <v>8500000</v>
      </c>
      <c r="D26" s="38"/>
      <c r="E26" s="38"/>
      <c r="F26" s="38" t="s">
        <v>211</v>
      </c>
      <c r="G26" s="120">
        <v>1</v>
      </c>
      <c r="H26" s="38">
        <v>8500000</v>
      </c>
      <c r="I26" s="38">
        <f>G26*H26</f>
        <v>8500000</v>
      </c>
      <c r="J26" s="16" t="s">
        <v>127</v>
      </c>
      <c r="K26" s="98">
        <f t="shared" si="1"/>
        <v>8500000</v>
      </c>
      <c r="L26" s="16"/>
      <c r="M26" s="40">
        <f t="shared" si="2"/>
        <v>0</v>
      </c>
    </row>
    <row r="27" spans="1:13">
      <c r="A27" s="14">
        <v>12</v>
      </c>
      <c r="B27" s="15" t="s">
        <v>128</v>
      </c>
      <c r="C27" s="38">
        <v>6500000</v>
      </c>
      <c r="D27" s="38"/>
      <c r="E27" s="38"/>
      <c r="F27" s="38" t="s">
        <v>210</v>
      </c>
      <c r="G27" s="120">
        <v>1</v>
      </c>
      <c r="H27" s="38">
        <v>6500000</v>
      </c>
      <c r="I27" s="38">
        <f>G27*H27</f>
        <v>6500000</v>
      </c>
      <c r="J27" s="16" t="s">
        <v>129</v>
      </c>
      <c r="K27" s="98">
        <f t="shared" si="1"/>
        <v>6500000</v>
      </c>
      <c r="L27" s="16"/>
      <c r="M27" s="40">
        <f t="shared" si="2"/>
        <v>0</v>
      </c>
    </row>
    <row r="28" spans="1:13">
      <c r="A28" s="14">
        <v>13</v>
      </c>
      <c r="B28" s="15" t="s">
        <v>130</v>
      </c>
      <c r="C28" s="38">
        <v>350000</v>
      </c>
      <c r="D28" s="38"/>
      <c r="E28" s="38"/>
      <c r="F28" s="38" t="s">
        <v>210</v>
      </c>
      <c r="G28" s="120">
        <v>1</v>
      </c>
      <c r="H28" s="38">
        <v>350000</v>
      </c>
      <c r="I28" s="38">
        <f>H28*G28</f>
        <v>350000</v>
      </c>
      <c r="J28" s="16" t="s">
        <v>131</v>
      </c>
      <c r="K28" s="98">
        <f t="shared" si="1"/>
        <v>350000</v>
      </c>
      <c r="L28" s="16"/>
      <c r="M28" s="40">
        <f t="shared" si="2"/>
        <v>0</v>
      </c>
    </row>
    <row r="29" spans="1:13">
      <c r="A29" s="14">
        <v>14</v>
      </c>
      <c r="B29" s="15" t="s">
        <v>132</v>
      </c>
      <c r="C29" s="38">
        <v>225000</v>
      </c>
      <c r="D29" s="38"/>
      <c r="E29" s="38"/>
      <c r="F29" s="38" t="s">
        <v>210</v>
      </c>
      <c r="G29" s="120">
        <v>2</v>
      </c>
      <c r="H29" s="38">
        <v>225000</v>
      </c>
      <c r="I29" s="38">
        <f>G29*H29</f>
        <v>450000</v>
      </c>
      <c r="J29" s="16" t="s">
        <v>133</v>
      </c>
      <c r="K29" s="98">
        <f t="shared" si="1"/>
        <v>225000</v>
      </c>
      <c r="L29" s="16"/>
      <c r="M29" s="40">
        <f t="shared" si="2"/>
        <v>225000</v>
      </c>
    </row>
    <row r="30" spans="1:13">
      <c r="A30" s="14">
        <v>15</v>
      </c>
      <c r="B30" s="15" t="s">
        <v>134</v>
      </c>
      <c r="C30" s="38">
        <v>0</v>
      </c>
      <c r="D30" s="38"/>
      <c r="E30" s="38"/>
      <c r="F30" s="38" t="s">
        <v>210</v>
      </c>
      <c r="G30" s="120">
        <v>1</v>
      </c>
      <c r="H30" s="38">
        <v>2000000</v>
      </c>
      <c r="I30" s="38">
        <f>G30*H30</f>
        <v>2000000</v>
      </c>
      <c r="J30" s="16" t="s">
        <v>135</v>
      </c>
      <c r="K30" s="98">
        <f t="shared" si="1"/>
        <v>0</v>
      </c>
      <c r="L30" s="16" t="s">
        <v>90</v>
      </c>
      <c r="M30" s="40">
        <f t="shared" si="2"/>
        <v>2000000</v>
      </c>
    </row>
    <row r="31" spans="1:13">
      <c r="A31" s="14">
        <v>16</v>
      </c>
      <c r="B31" s="15" t="s">
        <v>136</v>
      </c>
      <c r="C31" s="38">
        <v>0</v>
      </c>
      <c r="D31" s="38"/>
      <c r="E31" s="38"/>
      <c r="F31" s="38" t="s">
        <v>210</v>
      </c>
      <c r="G31" s="120">
        <v>2</v>
      </c>
      <c r="H31" s="38">
        <v>40000</v>
      </c>
      <c r="I31" s="38">
        <f>G31*H31</f>
        <v>80000</v>
      </c>
      <c r="J31" s="110" t="s">
        <v>137</v>
      </c>
      <c r="K31" s="98">
        <f t="shared" si="1"/>
        <v>0</v>
      </c>
      <c r="L31" s="16" t="s">
        <v>90</v>
      </c>
      <c r="M31" s="40">
        <f t="shared" si="2"/>
        <v>80000</v>
      </c>
    </row>
    <row r="32" spans="1:13">
      <c r="A32" s="14">
        <v>17</v>
      </c>
      <c r="B32" s="15" t="s">
        <v>138</v>
      </c>
      <c r="C32" s="38">
        <v>5000000</v>
      </c>
      <c r="D32" s="38"/>
      <c r="E32" s="38"/>
      <c r="F32" s="38" t="s">
        <v>210</v>
      </c>
      <c r="G32" s="120">
        <v>2</v>
      </c>
      <c r="H32" s="38">
        <v>2500000</v>
      </c>
      <c r="I32" s="38">
        <f>G32*H32</f>
        <v>5000000</v>
      </c>
      <c r="J32" s="16" t="s">
        <v>139</v>
      </c>
      <c r="K32" s="98">
        <f t="shared" si="1"/>
        <v>5000000</v>
      </c>
      <c r="L32" s="16"/>
      <c r="M32" s="40">
        <f t="shared" si="2"/>
        <v>0</v>
      </c>
    </row>
    <row r="33" spans="1:13">
      <c r="A33" s="14">
        <v>18</v>
      </c>
      <c r="B33" s="15" t="s">
        <v>140</v>
      </c>
      <c r="C33" s="38">
        <v>0</v>
      </c>
      <c r="D33" s="38"/>
      <c r="E33" s="38"/>
      <c r="F33" s="38" t="s">
        <v>210</v>
      </c>
      <c r="G33" s="120">
        <v>2</v>
      </c>
      <c r="H33" s="38">
        <v>2500000</v>
      </c>
      <c r="I33" s="38">
        <f>H33*G33</f>
        <v>5000000</v>
      </c>
      <c r="J33" s="16" t="s">
        <v>141</v>
      </c>
      <c r="K33" s="98">
        <f t="shared" si="1"/>
        <v>0</v>
      </c>
      <c r="L33" s="16" t="s">
        <v>90</v>
      </c>
      <c r="M33" s="40">
        <f t="shared" si="2"/>
        <v>5000000</v>
      </c>
    </row>
    <row r="34" spans="1:13" ht="27">
      <c r="A34" s="14">
        <v>19</v>
      </c>
      <c r="B34" s="15" t="s">
        <v>142</v>
      </c>
      <c r="C34" s="38">
        <v>35000000</v>
      </c>
      <c r="D34" s="38"/>
      <c r="E34" s="38"/>
      <c r="F34" s="38" t="s">
        <v>210</v>
      </c>
      <c r="G34" s="120">
        <v>5</v>
      </c>
      <c r="H34" s="38">
        <v>7000000</v>
      </c>
      <c r="I34" s="38">
        <f>H34*G34</f>
        <v>35000000</v>
      </c>
      <c r="J34" s="110" t="s">
        <v>143</v>
      </c>
      <c r="K34" s="98">
        <f t="shared" si="1"/>
        <v>35000000</v>
      </c>
      <c r="L34" s="16" t="s">
        <v>69</v>
      </c>
      <c r="M34" s="40">
        <f t="shared" si="2"/>
        <v>0</v>
      </c>
    </row>
    <row r="35" spans="1:13">
      <c r="A35" s="14">
        <v>20</v>
      </c>
      <c r="B35" s="15" t="s">
        <v>214</v>
      </c>
      <c r="C35" s="38">
        <v>150000</v>
      </c>
      <c r="D35" s="38"/>
      <c r="E35" s="38"/>
      <c r="F35" s="38" t="s">
        <v>210</v>
      </c>
      <c r="G35" s="120">
        <v>1</v>
      </c>
      <c r="H35" s="38">
        <v>150000</v>
      </c>
      <c r="I35" s="38">
        <f>G35*H35</f>
        <v>150000</v>
      </c>
      <c r="J35" s="16" t="s">
        <v>145</v>
      </c>
      <c r="K35" s="98">
        <f t="shared" si="1"/>
        <v>150000</v>
      </c>
      <c r="L35" s="16"/>
      <c r="M35" s="40">
        <f t="shared" si="2"/>
        <v>0</v>
      </c>
    </row>
    <row r="36" spans="1:13">
      <c r="A36" s="14">
        <v>21</v>
      </c>
      <c r="B36" s="15" t="s">
        <v>146</v>
      </c>
      <c r="C36" s="38">
        <v>350000</v>
      </c>
      <c r="D36" s="38"/>
      <c r="E36" s="38"/>
      <c r="F36" s="38" t="s">
        <v>210</v>
      </c>
      <c r="G36" s="120">
        <v>1</v>
      </c>
      <c r="H36" s="38">
        <v>350000</v>
      </c>
      <c r="I36" s="38">
        <f>G36*H36</f>
        <v>350000</v>
      </c>
      <c r="J36" s="16" t="s">
        <v>147</v>
      </c>
      <c r="K36" s="98">
        <f t="shared" si="1"/>
        <v>350000</v>
      </c>
      <c r="L36" s="16"/>
      <c r="M36" s="40">
        <f t="shared" si="2"/>
        <v>0</v>
      </c>
    </row>
    <row r="37" spans="1:13">
      <c r="A37" s="14">
        <v>22</v>
      </c>
      <c r="B37" s="15" t="s">
        <v>148</v>
      </c>
      <c r="C37" s="38">
        <v>90000</v>
      </c>
      <c r="D37" s="38"/>
      <c r="E37" s="38"/>
      <c r="F37" s="38" t="s">
        <v>215</v>
      </c>
      <c r="G37" s="120">
        <v>1</v>
      </c>
      <c r="H37" s="38">
        <v>90000</v>
      </c>
      <c r="I37" s="38">
        <f t="shared" ref="I37:I61" si="3">H37*G37</f>
        <v>90000</v>
      </c>
      <c r="J37" s="16" t="s">
        <v>149</v>
      </c>
      <c r="K37" s="98">
        <f t="shared" si="1"/>
        <v>90000</v>
      </c>
      <c r="L37" s="16"/>
      <c r="M37" s="40">
        <f t="shared" si="2"/>
        <v>0</v>
      </c>
    </row>
    <row r="38" spans="1:13">
      <c r="A38" s="14">
        <v>23</v>
      </c>
      <c r="B38" s="15" t="s">
        <v>150</v>
      </c>
      <c r="C38" s="38">
        <v>30000</v>
      </c>
      <c r="D38" s="38"/>
      <c r="E38" s="38"/>
      <c r="F38" s="38" t="s">
        <v>210</v>
      </c>
      <c r="G38" s="120">
        <v>2</v>
      </c>
      <c r="H38" s="38">
        <v>15000</v>
      </c>
      <c r="I38" s="38">
        <f t="shared" si="3"/>
        <v>30000</v>
      </c>
      <c r="J38" s="16" t="s">
        <v>151</v>
      </c>
      <c r="K38" s="98">
        <f t="shared" si="1"/>
        <v>30000</v>
      </c>
      <c r="L38" s="16"/>
      <c r="M38" s="40">
        <f t="shared" si="2"/>
        <v>0</v>
      </c>
    </row>
    <row r="39" spans="1:13">
      <c r="A39" s="14">
        <v>24</v>
      </c>
      <c r="B39" s="15" t="s">
        <v>153</v>
      </c>
      <c r="C39" s="38">
        <v>65000</v>
      </c>
      <c r="D39" s="38"/>
      <c r="E39" s="38"/>
      <c r="F39" s="38" t="s">
        <v>215</v>
      </c>
      <c r="G39" s="120">
        <v>1</v>
      </c>
      <c r="H39" s="38">
        <v>65000</v>
      </c>
      <c r="I39" s="38">
        <f t="shared" si="3"/>
        <v>65000</v>
      </c>
      <c r="J39" s="16" t="s">
        <v>154</v>
      </c>
      <c r="K39" s="98">
        <f t="shared" si="1"/>
        <v>65000</v>
      </c>
      <c r="L39" s="16"/>
      <c r="M39" s="40">
        <f t="shared" si="2"/>
        <v>0</v>
      </c>
    </row>
    <row r="40" spans="1:13">
      <c r="A40" s="14">
        <v>25</v>
      </c>
      <c r="B40" s="15" t="s">
        <v>155</v>
      </c>
      <c r="C40" s="38">
        <v>150000</v>
      </c>
      <c r="D40" s="38"/>
      <c r="E40" s="38"/>
      <c r="F40" s="38" t="s">
        <v>215</v>
      </c>
      <c r="G40" s="120">
        <v>2</v>
      </c>
      <c r="H40" s="38">
        <f>K40/G40</f>
        <v>75000</v>
      </c>
      <c r="I40" s="38">
        <f t="shared" si="3"/>
        <v>150000</v>
      </c>
      <c r="J40" s="16" t="s">
        <v>156</v>
      </c>
      <c r="K40" s="98">
        <f t="shared" si="1"/>
        <v>150000</v>
      </c>
      <c r="L40" s="16"/>
      <c r="M40" s="40">
        <f t="shared" si="2"/>
        <v>0</v>
      </c>
    </row>
    <row r="41" spans="1:13">
      <c r="A41" s="14">
        <v>26</v>
      </c>
      <c r="B41" s="15" t="s">
        <v>157</v>
      </c>
      <c r="C41" s="38">
        <v>100000</v>
      </c>
      <c r="D41" s="38"/>
      <c r="E41" s="38"/>
      <c r="F41" s="38" t="s">
        <v>210</v>
      </c>
      <c r="G41" s="120">
        <v>2</v>
      </c>
      <c r="H41" s="38">
        <v>50000</v>
      </c>
      <c r="I41" s="38">
        <f t="shared" si="3"/>
        <v>100000</v>
      </c>
      <c r="J41" s="78" t="s">
        <v>151</v>
      </c>
      <c r="K41" s="98">
        <f t="shared" si="1"/>
        <v>100000</v>
      </c>
      <c r="L41" s="78"/>
      <c r="M41" s="40">
        <f t="shared" si="2"/>
        <v>0</v>
      </c>
    </row>
    <row r="42" spans="1:13">
      <c r="A42" s="14">
        <v>27</v>
      </c>
      <c r="B42" s="15" t="s">
        <v>158</v>
      </c>
      <c r="C42" s="38">
        <v>100000</v>
      </c>
      <c r="D42" s="38"/>
      <c r="E42" s="38"/>
      <c r="F42" s="38" t="s">
        <v>210</v>
      </c>
      <c r="G42" s="120">
        <v>3</v>
      </c>
      <c r="H42" s="38">
        <v>33000</v>
      </c>
      <c r="I42" s="38">
        <f t="shared" si="3"/>
        <v>99000</v>
      </c>
      <c r="J42" s="78" t="s">
        <v>159</v>
      </c>
      <c r="K42" s="98">
        <f t="shared" si="1"/>
        <v>100000</v>
      </c>
      <c r="L42" s="78"/>
      <c r="M42" s="40">
        <f t="shared" si="2"/>
        <v>-1000</v>
      </c>
    </row>
    <row r="43" spans="1:13">
      <c r="A43" s="14">
        <v>28</v>
      </c>
      <c r="B43" s="15" t="s">
        <v>160</v>
      </c>
      <c r="C43" s="38">
        <v>100000</v>
      </c>
      <c r="D43" s="38"/>
      <c r="E43" s="38"/>
      <c r="F43" s="38" t="s">
        <v>210</v>
      </c>
      <c r="G43" s="120">
        <v>3</v>
      </c>
      <c r="H43" s="38">
        <v>33000</v>
      </c>
      <c r="I43" s="38">
        <f t="shared" si="3"/>
        <v>99000</v>
      </c>
      <c r="J43" s="78" t="s">
        <v>152</v>
      </c>
      <c r="K43" s="98">
        <f t="shared" si="1"/>
        <v>100000</v>
      </c>
      <c r="L43" s="78"/>
      <c r="M43" s="40">
        <f t="shared" si="2"/>
        <v>-1000</v>
      </c>
    </row>
    <row r="44" spans="1:13" ht="17.100000000000001" customHeight="1">
      <c r="A44" s="14">
        <v>29</v>
      </c>
      <c r="B44" s="15" t="s">
        <v>161</v>
      </c>
      <c r="C44" s="38">
        <v>10000000</v>
      </c>
      <c r="D44" s="38"/>
      <c r="E44" s="38">
        <v>0</v>
      </c>
      <c r="F44" s="38" t="s">
        <v>210</v>
      </c>
      <c r="G44" s="120">
        <v>2</v>
      </c>
      <c r="H44" s="38">
        <v>5000000</v>
      </c>
      <c r="I44" s="38">
        <f t="shared" si="3"/>
        <v>10000000</v>
      </c>
      <c r="J44" s="79" t="s">
        <v>162</v>
      </c>
      <c r="K44" s="98">
        <f t="shared" si="1"/>
        <v>10000000</v>
      </c>
      <c r="L44" s="79" t="s">
        <v>71</v>
      </c>
      <c r="M44" s="40">
        <f t="shared" si="2"/>
        <v>0</v>
      </c>
    </row>
    <row r="45" spans="1:13">
      <c r="A45" s="14">
        <v>30</v>
      </c>
      <c r="B45" s="15" t="s">
        <v>163</v>
      </c>
      <c r="C45" s="38">
        <v>2000000</v>
      </c>
      <c r="D45" s="38"/>
      <c r="E45" s="38"/>
      <c r="F45" s="38" t="s">
        <v>210</v>
      </c>
      <c r="G45" s="120">
        <v>1</v>
      </c>
      <c r="H45" s="38">
        <v>2000000</v>
      </c>
      <c r="I45" s="38">
        <f t="shared" si="3"/>
        <v>2000000</v>
      </c>
      <c r="J45" s="78" t="s">
        <v>164</v>
      </c>
      <c r="K45" s="98">
        <f t="shared" si="1"/>
        <v>2000000</v>
      </c>
      <c r="L45" s="78"/>
      <c r="M45" s="40">
        <f t="shared" si="2"/>
        <v>0</v>
      </c>
    </row>
    <row r="46" spans="1:13">
      <c r="A46" s="14">
        <v>31</v>
      </c>
      <c r="B46" s="15" t="s">
        <v>165</v>
      </c>
      <c r="C46" s="38">
        <v>3000000</v>
      </c>
      <c r="D46" s="38"/>
      <c r="E46" s="38"/>
      <c r="F46" s="38" t="s">
        <v>210</v>
      </c>
      <c r="G46" s="120">
        <v>3</v>
      </c>
      <c r="H46" s="38">
        <v>1000000</v>
      </c>
      <c r="I46" s="38">
        <f t="shared" si="3"/>
        <v>3000000</v>
      </c>
      <c r="J46" s="78" t="s">
        <v>166</v>
      </c>
      <c r="K46" s="98">
        <f t="shared" si="1"/>
        <v>3000000</v>
      </c>
      <c r="L46" s="78"/>
      <c r="M46" s="40">
        <f t="shared" si="2"/>
        <v>0</v>
      </c>
    </row>
    <row r="47" spans="1:13">
      <c r="A47" s="14">
        <v>32</v>
      </c>
      <c r="B47" s="15" t="s">
        <v>168</v>
      </c>
      <c r="C47" s="38">
        <v>0</v>
      </c>
      <c r="D47" s="38">
        <v>0</v>
      </c>
      <c r="E47" s="38"/>
      <c r="F47" s="38" t="s">
        <v>210</v>
      </c>
      <c r="G47" s="120">
        <v>6</v>
      </c>
      <c r="H47" s="38">
        <v>700000</v>
      </c>
      <c r="I47" s="38">
        <f t="shared" si="3"/>
        <v>4200000</v>
      </c>
      <c r="J47" s="16" t="s">
        <v>167</v>
      </c>
      <c r="K47" s="98">
        <f t="shared" si="1"/>
        <v>0</v>
      </c>
      <c r="L47" s="16" t="s">
        <v>90</v>
      </c>
      <c r="M47" s="40">
        <f t="shared" si="2"/>
        <v>4200000</v>
      </c>
    </row>
    <row r="48" spans="1:13" ht="27">
      <c r="A48" s="14">
        <v>33</v>
      </c>
      <c r="B48" s="15" t="s">
        <v>169</v>
      </c>
      <c r="C48" s="38">
        <v>14500000</v>
      </c>
      <c r="D48" s="38">
        <v>12750000</v>
      </c>
      <c r="E48" s="38"/>
      <c r="F48" s="38" t="s">
        <v>210</v>
      </c>
      <c r="G48" s="120">
        <v>261</v>
      </c>
      <c r="H48" s="38">
        <v>104000</v>
      </c>
      <c r="I48" s="38">
        <f t="shared" si="3"/>
        <v>27144000</v>
      </c>
      <c r="J48" s="79" t="s">
        <v>170</v>
      </c>
      <c r="K48" s="98">
        <f t="shared" si="1"/>
        <v>27250000</v>
      </c>
      <c r="L48" s="78"/>
      <c r="M48" s="40">
        <f t="shared" si="2"/>
        <v>-106000</v>
      </c>
    </row>
    <row r="49" spans="1:13">
      <c r="A49" s="14">
        <v>34</v>
      </c>
      <c r="B49" s="15" t="s">
        <v>171</v>
      </c>
      <c r="C49" s="38">
        <v>3000000</v>
      </c>
      <c r="D49" s="38"/>
      <c r="E49" s="38">
        <v>0</v>
      </c>
      <c r="F49" s="38" t="s">
        <v>210</v>
      </c>
      <c r="G49" s="120">
        <v>8</v>
      </c>
      <c r="H49" s="38">
        <v>375000</v>
      </c>
      <c r="I49" s="38">
        <f t="shared" si="3"/>
        <v>3000000</v>
      </c>
      <c r="J49" s="78" t="s">
        <v>172</v>
      </c>
      <c r="K49" s="98">
        <f t="shared" si="1"/>
        <v>3000000</v>
      </c>
      <c r="L49" s="78"/>
      <c r="M49" s="40">
        <f t="shared" si="2"/>
        <v>0</v>
      </c>
    </row>
    <row r="50" spans="1:13">
      <c r="A50" s="14">
        <v>35</v>
      </c>
      <c r="B50" s="15" t="s">
        <v>173</v>
      </c>
      <c r="C50" s="38">
        <v>6000000</v>
      </c>
      <c r="D50" s="38"/>
      <c r="E50" s="38">
        <v>0</v>
      </c>
      <c r="F50" s="38" t="s">
        <v>210</v>
      </c>
      <c r="G50" s="120">
        <v>8</v>
      </c>
      <c r="H50" s="38">
        <v>750000</v>
      </c>
      <c r="I50" s="38">
        <f t="shared" si="3"/>
        <v>6000000</v>
      </c>
      <c r="J50" s="15" t="s">
        <v>174</v>
      </c>
      <c r="K50" s="98">
        <f t="shared" si="1"/>
        <v>6000000</v>
      </c>
      <c r="L50" s="15"/>
      <c r="M50" s="40">
        <f t="shared" si="2"/>
        <v>0</v>
      </c>
    </row>
    <row r="51" spans="1:13" s="83" customFormat="1">
      <c r="A51" s="106">
        <v>36</v>
      </c>
      <c r="B51" s="81" t="s">
        <v>216</v>
      </c>
      <c r="C51" s="82">
        <v>1500000</v>
      </c>
      <c r="D51" s="82"/>
      <c r="E51" s="82">
        <v>0</v>
      </c>
      <c r="F51" s="82" t="s">
        <v>210</v>
      </c>
      <c r="G51" s="121">
        <v>2</v>
      </c>
      <c r="H51" s="82">
        <v>750000</v>
      </c>
      <c r="I51" s="82">
        <f t="shared" si="3"/>
        <v>1500000</v>
      </c>
      <c r="J51" s="81" t="s">
        <v>151</v>
      </c>
      <c r="K51" s="98">
        <f t="shared" si="1"/>
        <v>1500000</v>
      </c>
      <c r="L51" s="81"/>
      <c r="M51" s="40">
        <f t="shared" si="2"/>
        <v>0</v>
      </c>
    </row>
    <row r="52" spans="1:13" ht="27">
      <c r="A52" s="14">
        <v>37</v>
      </c>
      <c r="B52" s="15" t="s">
        <v>176</v>
      </c>
      <c r="C52" s="38">
        <v>3000000</v>
      </c>
      <c r="D52" s="38">
        <v>7500000</v>
      </c>
      <c r="E52" s="38">
        <v>0</v>
      </c>
      <c r="F52" s="38" t="s">
        <v>210</v>
      </c>
      <c r="G52" s="120">
        <v>6</v>
      </c>
      <c r="H52" s="38">
        <v>1750000</v>
      </c>
      <c r="I52" s="38">
        <f t="shared" si="3"/>
        <v>10500000</v>
      </c>
      <c r="J52" s="118" t="s">
        <v>177</v>
      </c>
      <c r="K52" s="98">
        <f t="shared" si="1"/>
        <v>10500000</v>
      </c>
      <c r="L52" s="15"/>
      <c r="M52" s="40">
        <f t="shared" si="2"/>
        <v>0</v>
      </c>
    </row>
    <row r="53" spans="1:13">
      <c r="A53" s="14">
        <v>38</v>
      </c>
      <c r="B53" s="15" t="s">
        <v>178</v>
      </c>
      <c r="C53" s="38"/>
      <c r="D53" s="38">
        <v>4400000</v>
      </c>
      <c r="E53" s="38">
        <v>0</v>
      </c>
      <c r="F53" s="38" t="s">
        <v>210</v>
      </c>
      <c r="G53" s="120">
        <v>8</v>
      </c>
      <c r="H53" s="38">
        <v>550000</v>
      </c>
      <c r="I53" s="38">
        <f t="shared" si="3"/>
        <v>4400000</v>
      </c>
      <c r="J53" s="15" t="s">
        <v>179</v>
      </c>
      <c r="K53" s="98">
        <f t="shared" si="1"/>
        <v>4400000</v>
      </c>
      <c r="L53" s="15"/>
      <c r="M53" s="40">
        <f t="shared" si="2"/>
        <v>0</v>
      </c>
    </row>
    <row r="54" spans="1:13">
      <c r="A54" s="14">
        <v>39</v>
      </c>
      <c r="B54" s="15" t="s">
        <v>72</v>
      </c>
      <c r="C54" s="38"/>
      <c r="D54" s="38">
        <v>500000</v>
      </c>
      <c r="E54" s="38">
        <v>0</v>
      </c>
      <c r="F54" s="38" t="s">
        <v>210</v>
      </c>
      <c r="G54" s="120">
        <v>1</v>
      </c>
      <c r="H54" s="38">
        <v>500000</v>
      </c>
      <c r="I54" s="38">
        <f t="shared" si="3"/>
        <v>500000</v>
      </c>
      <c r="J54" s="15" t="s">
        <v>180</v>
      </c>
      <c r="K54" s="98">
        <f t="shared" si="1"/>
        <v>500000</v>
      </c>
      <c r="L54" s="15"/>
      <c r="M54" s="40">
        <f t="shared" si="2"/>
        <v>0</v>
      </c>
    </row>
    <row r="55" spans="1:13">
      <c r="A55" s="14">
        <v>40</v>
      </c>
      <c r="B55" s="15" t="s">
        <v>217</v>
      </c>
      <c r="C55" s="38"/>
      <c r="D55" s="38">
        <v>2500000</v>
      </c>
      <c r="E55" s="38">
        <v>0</v>
      </c>
      <c r="F55" s="38" t="s">
        <v>218</v>
      </c>
      <c r="G55" s="120">
        <v>1</v>
      </c>
      <c r="H55" s="38">
        <v>2500000</v>
      </c>
      <c r="I55" s="38">
        <f t="shared" si="3"/>
        <v>2500000</v>
      </c>
      <c r="J55" s="15" t="s">
        <v>182</v>
      </c>
      <c r="K55" s="98">
        <f t="shared" si="1"/>
        <v>2500000</v>
      </c>
      <c r="L55" s="15"/>
      <c r="M55" s="40">
        <f t="shared" si="2"/>
        <v>0</v>
      </c>
    </row>
    <row r="56" spans="1:13">
      <c r="A56" s="14">
        <v>41</v>
      </c>
      <c r="B56" s="15" t="s">
        <v>73</v>
      </c>
      <c r="C56" s="38"/>
      <c r="D56" s="38">
        <v>5000000</v>
      </c>
      <c r="E56" s="38">
        <v>0</v>
      </c>
      <c r="F56" s="38" t="s">
        <v>211</v>
      </c>
      <c r="G56" s="120">
        <v>2</v>
      </c>
      <c r="H56" s="38">
        <v>2500000</v>
      </c>
      <c r="I56" s="38">
        <f t="shared" si="3"/>
        <v>5000000</v>
      </c>
      <c r="J56" s="15" t="s">
        <v>183</v>
      </c>
      <c r="K56" s="98">
        <f t="shared" si="1"/>
        <v>5000000</v>
      </c>
      <c r="L56" s="15" t="s">
        <v>74</v>
      </c>
      <c r="M56" s="40">
        <f t="shared" si="2"/>
        <v>0</v>
      </c>
    </row>
    <row r="57" spans="1:13" ht="27" customHeight="1">
      <c r="A57" s="14">
        <v>42</v>
      </c>
      <c r="B57" s="15" t="s">
        <v>184</v>
      </c>
      <c r="C57" s="38">
        <v>4000000</v>
      </c>
      <c r="D57" s="38">
        <v>0</v>
      </c>
      <c r="E57" s="38">
        <v>0</v>
      </c>
      <c r="F57" s="38" t="s">
        <v>43</v>
      </c>
      <c r="G57" s="120">
        <v>4</v>
      </c>
      <c r="H57" s="38">
        <v>1000000</v>
      </c>
      <c r="I57" s="38">
        <f t="shared" si="3"/>
        <v>4000000</v>
      </c>
      <c r="J57" s="118" t="s">
        <v>185</v>
      </c>
      <c r="K57" s="98">
        <f t="shared" si="1"/>
        <v>4000000</v>
      </c>
      <c r="L57" s="15"/>
      <c r="M57" s="40">
        <f t="shared" si="2"/>
        <v>0</v>
      </c>
    </row>
    <row r="58" spans="1:13">
      <c r="A58" s="14">
        <v>43</v>
      </c>
      <c r="B58" s="15" t="s">
        <v>219</v>
      </c>
      <c r="C58" s="38">
        <v>1600000</v>
      </c>
      <c r="D58" s="38">
        <v>0</v>
      </c>
      <c r="E58" s="38">
        <v>0</v>
      </c>
      <c r="F58" s="38" t="s">
        <v>210</v>
      </c>
      <c r="G58" s="120">
        <v>4</v>
      </c>
      <c r="H58" s="38">
        <v>400000</v>
      </c>
      <c r="I58" s="38">
        <f t="shared" si="3"/>
        <v>1600000</v>
      </c>
      <c r="J58" s="15" t="s">
        <v>187</v>
      </c>
      <c r="K58" s="98">
        <f t="shared" si="1"/>
        <v>1600000</v>
      </c>
      <c r="L58" s="15"/>
      <c r="M58" s="40">
        <f t="shared" si="2"/>
        <v>0</v>
      </c>
    </row>
    <row r="59" spans="1:13">
      <c r="A59" s="14">
        <v>44</v>
      </c>
      <c r="B59" s="15" t="s">
        <v>189</v>
      </c>
      <c r="C59" s="38">
        <v>0</v>
      </c>
      <c r="D59" s="38">
        <v>0</v>
      </c>
      <c r="E59" s="38">
        <v>0</v>
      </c>
      <c r="F59" s="38" t="s">
        <v>210</v>
      </c>
      <c r="G59" s="120">
        <v>5</v>
      </c>
      <c r="H59" s="38">
        <v>2750000</v>
      </c>
      <c r="I59" s="38">
        <f t="shared" si="3"/>
        <v>13750000</v>
      </c>
      <c r="J59" s="15" t="s">
        <v>188</v>
      </c>
      <c r="K59" s="98">
        <f t="shared" si="1"/>
        <v>0</v>
      </c>
      <c r="L59" s="15" t="s">
        <v>92</v>
      </c>
      <c r="M59" s="40">
        <f t="shared" si="2"/>
        <v>13750000</v>
      </c>
    </row>
    <row r="60" spans="1:13">
      <c r="A60" s="14">
        <v>45</v>
      </c>
      <c r="B60" s="15" t="s">
        <v>190</v>
      </c>
      <c r="C60" s="38">
        <v>0</v>
      </c>
      <c r="D60" s="38">
        <v>0</v>
      </c>
      <c r="E60" s="38">
        <v>0</v>
      </c>
      <c r="F60" s="38" t="s">
        <v>210</v>
      </c>
      <c r="G60" s="120">
        <v>1</v>
      </c>
      <c r="H60" s="38">
        <v>750000</v>
      </c>
      <c r="I60" s="38">
        <f t="shared" si="3"/>
        <v>750000</v>
      </c>
      <c r="J60" s="16" t="s">
        <v>191</v>
      </c>
      <c r="K60" s="98">
        <f t="shared" si="1"/>
        <v>0</v>
      </c>
      <c r="L60" s="16" t="s">
        <v>90</v>
      </c>
      <c r="M60" s="40">
        <f t="shared" si="2"/>
        <v>750000</v>
      </c>
    </row>
    <row r="61" spans="1:13">
      <c r="A61" s="14">
        <v>46</v>
      </c>
      <c r="B61" s="15" t="s">
        <v>192</v>
      </c>
      <c r="C61" s="38">
        <v>2000000</v>
      </c>
      <c r="D61" s="38">
        <v>0</v>
      </c>
      <c r="E61" s="38">
        <v>0</v>
      </c>
      <c r="F61" s="38" t="s">
        <v>210</v>
      </c>
      <c r="G61" s="120">
        <v>10</v>
      </c>
      <c r="H61" s="38">
        <f>K61/G61</f>
        <v>200000</v>
      </c>
      <c r="I61" s="38">
        <f t="shared" si="3"/>
        <v>2000000</v>
      </c>
      <c r="J61" s="15" t="s">
        <v>193</v>
      </c>
      <c r="K61" s="98">
        <f t="shared" si="1"/>
        <v>2000000</v>
      </c>
      <c r="L61" s="15" t="s">
        <v>87</v>
      </c>
      <c r="M61" s="40">
        <f t="shared" si="2"/>
        <v>0</v>
      </c>
    </row>
    <row r="62" spans="1:13" ht="27">
      <c r="A62" s="14">
        <v>47</v>
      </c>
      <c r="B62" s="15" t="s">
        <v>220</v>
      </c>
      <c r="C62" s="38">
        <v>17250000</v>
      </c>
      <c r="D62" s="38">
        <v>0</v>
      </c>
      <c r="E62" s="38">
        <v>0</v>
      </c>
      <c r="F62" s="38" t="s">
        <v>43</v>
      </c>
      <c r="G62" s="120">
        <v>1</v>
      </c>
      <c r="H62" s="38">
        <v>17250000</v>
      </c>
      <c r="I62" s="38">
        <f>G62*H62</f>
        <v>17250000</v>
      </c>
      <c r="J62" s="118" t="s">
        <v>195</v>
      </c>
      <c r="K62" s="98">
        <f t="shared" si="1"/>
        <v>17250000</v>
      </c>
      <c r="L62" s="15" t="s">
        <v>88</v>
      </c>
      <c r="M62" s="40">
        <f t="shared" si="2"/>
        <v>0</v>
      </c>
    </row>
    <row r="63" spans="1:13" ht="27">
      <c r="A63" s="14">
        <v>48</v>
      </c>
      <c r="B63" s="15" t="s">
        <v>89</v>
      </c>
      <c r="C63" s="38">
        <v>59733722</v>
      </c>
      <c r="D63" s="38">
        <v>0</v>
      </c>
      <c r="E63" s="38"/>
      <c r="F63" s="38" t="s">
        <v>43</v>
      </c>
      <c r="G63" s="120">
        <v>20</v>
      </c>
      <c r="H63" s="38">
        <v>2986000</v>
      </c>
      <c r="I63" s="38">
        <f>G63*H63</f>
        <v>59720000</v>
      </c>
      <c r="J63" s="110" t="s">
        <v>206</v>
      </c>
      <c r="K63" s="98">
        <f>C63+D63-E63</f>
        <v>59733722</v>
      </c>
      <c r="L63" s="16"/>
      <c r="M63" s="40">
        <f t="shared" si="2"/>
        <v>-13722</v>
      </c>
    </row>
    <row r="64" spans="1:13" ht="15">
      <c r="A64" s="90"/>
      <c r="B64" s="88" t="s">
        <v>93</v>
      </c>
      <c r="C64" s="89">
        <f>SUM(C16:C63)</f>
        <v>284693722</v>
      </c>
      <c r="D64" s="89">
        <f>SUM(D16:D63)</f>
        <v>41720000</v>
      </c>
      <c r="E64" s="89">
        <f>SUM(E16:E63)</f>
        <v>0</v>
      </c>
      <c r="F64" s="89"/>
      <c r="G64" s="122"/>
      <c r="H64" s="89"/>
      <c r="I64" s="89">
        <f>SUM(I16:I63)</f>
        <v>352995000</v>
      </c>
      <c r="J64" s="105"/>
      <c r="K64" s="99">
        <f>SUM(K16:K63)</f>
        <v>327113722</v>
      </c>
      <c r="L64" s="91"/>
      <c r="M64" s="40">
        <f t="shared" si="2"/>
        <v>25881278</v>
      </c>
    </row>
    <row r="65" spans="1:13">
      <c r="A65" s="14"/>
      <c r="B65" s="15"/>
      <c r="C65" s="38"/>
      <c r="D65" s="38"/>
      <c r="E65" s="38"/>
      <c r="F65" s="38"/>
      <c r="G65" s="120"/>
      <c r="H65" s="38"/>
      <c r="I65" s="38"/>
      <c r="J65" s="104"/>
      <c r="K65" s="98"/>
      <c r="L65" s="16"/>
      <c r="M65" s="40"/>
    </row>
    <row r="66" spans="1:13" ht="15">
      <c r="A66" s="14"/>
      <c r="B66" s="17" t="s">
        <v>75</v>
      </c>
      <c r="C66" s="38"/>
      <c r="D66" s="38"/>
      <c r="E66" s="38"/>
      <c r="F66" s="38"/>
      <c r="G66" s="120"/>
      <c r="H66" s="38"/>
      <c r="I66" s="38"/>
      <c r="J66" s="104"/>
      <c r="K66" s="98"/>
      <c r="L66" s="16"/>
      <c r="M66" s="40"/>
    </row>
    <row r="67" spans="1:13" ht="24" customHeight="1">
      <c r="A67" s="14">
        <v>1</v>
      </c>
      <c r="B67" s="15" t="s">
        <v>76</v>
      </c>
      <c r="C67" s="38">
        <v>0</v>
      </c>
      <c r="D67" s="38"/>
      <c r="E67" s="38"/>
      <c r="F67" s="38" t="s">
        <v>43</v>
      </c>
      <c r="G67" s="120">
        <v>1</v>
      </c>
      <c r="H67" s="38">
        <v>350000000</v>
      </c>
      <c r="I67" s="38">
        <v>350000000</v>
      </c>
      <c r="J67" s="119" t="s">
        <v>196</v>
      </c>
      <c r="K67" s="98">
        <f t="shared" ref="K67:K71" si="4">C67+D67-E67</f>
        <v>0</v>
      </c>
      <c r="L67" s="15" t="s">
        <v>77</v>
      </c>
      <c r="M67" s="40">
        <f t="shared" si="2"/>
        <v>350000000</v>
      </c>
    </row>
    <row r="68" spans="1:13" ht="30" customHeight="1">
      <c r="A68" s="14">
        <v>2</v>
      </c>
      <c r="B68" s="15" t="s">
        <v>78</v>
      </c>
      <c r="C68" s="84">
        <v>313815500</v>
      </c>
      <c r="D68" s="38"/>
      <c r="E68" s="84">
        <v>0</v>
      </c>
      <c r="F68" s="84" t="s">
        <v>43</v>
      </c>
      <c r="G68" s="123">
        <v>1</v>
      </c>
      <c r="H68" s="84">
        <v>313815500</v>
      </c>
      <c r="I68" s="84">
        <f>H68*G68</f>
        <v>313815500</v>
      </c>
      <c r="J68" s="118" t="s">
        <v>198</v>
      </c>
      <c r="K68" s="98">
        <f t="shared" si="4"/>
        <v>313815500</v>
      </c>
      <c r="L68" s="15" t="s">
        <v>79</v>
      </c>
      <c r="M68" s="40">
        <f t="shared" si="2"/>
        <v>0</v>
      </c>
    </row>
    <row r="69" spans="1:13">
      <c r="A69" s="14">
        <v>3</v>
      </c>
      <c r="B69" s="15" t="s">
        <v>91</v>
      </c>
      <c r="C69" s="38">
        <v>351930000</v>
      </c>
      <c r="D69" s="38">
        <v>7000000</v>
      </c>
      <c r="E69" s="38"/>
      <c r="F69" s="38" t="s">
        <v>43</v>
      </c>
      <c r="G69" s="120">
        <v>1</v>
      </c>
      <c r="H69" s="38">
        <v>358930000</v>
      </c>
      <c r="I69" s="38">
        <f>H69*G69</f>
        <v>358930000</v>
      </c>
      <c r="J69" s="15" t="s">
        <v>199</v>
      </c>
      <c r="K69" s="98">
        <f t="shared" si="4"/>
        <v>358930000</v>
      </c>
      <c r="L69" s="15"/>
      <c r="M69" s="40">
        <f t="shared" si="2"/>
        <v>0</v>
      </c>
    </row>
    <row r="70" spans="1:13">
      <c r="A70" s="14">
        <v>4</v>
      </c>
      <c r="B70" s="15" t="s">
        <v>80</v>
      </c>
      <c r="C70" s="38">
        <v>199377000</v>
      </c>
      <c r="D70" s="38"/>
      <c r="E70" s="38"/>
      <c r="F70" s="38" t="s">
        <v>43</v>
      </c>
      <c r="G70" s="120">
        <v>1</v>
      </c>
      <c r="H70" s="38">
        <v>199377000</v>
      </c>
      <c r="I70" s="38">
        <f>H70*G70</f>
        <v>199377000</v>
      </c>
      <c r="J70" s="15" t="s">
        <v>200</v>
      </c>
      <c r="K70" s="98">
        <f t="shared" si="4"/>
        <v>199377000</v>
      </c>
      <c r="L70" s="15"/>
      <c r="M70" s="40">
        <f t="shared" si="2"/>
        <v>0</v>
      </c>
    </row>
    <row r="71" spans="1:13" ht="39" customHeight="1">
      <c r="A71" s="14">
        <v>5</v>
      </c>
      <c r="B71" s="15" t="s">
        <v>202</v>
      </c>
      <c r="C71" s="38">
        <v>72969000</v>
      </c>
      <c r="D71" s="38"/>
      <c r="E71" s="38">
        <v>0</v>
      </c>
      <c r="F71" s="38" t="s">
        <v>43</v>
      </c>
      <c r="G71" s="120">
        <v>2</v>
      </c>
      <c r="H71" s="38">
        <f>K71/G71</f>
        <v>36484500</v>
      </c>
      <c r="I71" s="38">
        <f>H71*G71</f>
        <v>72969000</v>
      </c>
      <c r="J71" s="118" t="s">
        <v>203</v>
      </c>
      <c r="K71" s="98">
        <f t="shared" si="4"/>
        <v>72969000</v>
      </c>
      <c r="L71" s="15" t="s">
        <v>81</v>
      </c>
      <c r="M71" s="40">
        <f t="shared" si="2"/>
        <v>0</v>
      </c>
    </row>
    <row r="72" spans="1:13">
      <c r="A72" s="14">
        <v>6</v>
      </c>
      <c r="B72" s="15" t="s">
        <v>82</v>
      </c>
      <c r="C72" s="38">
        <v>279429500</v>
      </c>
      <c r="D72" s="38"/>
      <c r="E72" s="38"/>
      <c r="F72" s="38" t="s">
        <v>43</v>
      </c>
      <c r="G72" s="120">
        <v>1</v>
      </c>
      <c r="H72" s="38">
        <v>279429500</v>
      </c>
      <c r="I72" s="38">
        <f>H72*G72</f>
        <v>279429500</v>
      </c>
      <c r="J72" s="15" t="s">
        <v>201</v>
      </c>
      <c r="K72" s="98">
        <f>C72+D72-E72</f>
        <v>279429500</v>
      </c>
      <c r="L72" s="15"/>
      <c r="M72" s="40">
        <f t="shared" si="2"/>
        <v>0</v>
      </c>
    </row>
    <row r="73" spans="1:13" s="3" customFormat="1" ht="15">
      <c r="A73" s="92"/>
      <c r="B73" s="88" t="s">
        <v>96</v>
      </c>
      <c r="C73" s="89">
        <f>SUM(C67:C72)</f>
        <v>1217521000</v>
      </c>
      <c r="D73" s="89">
        <f>SUM(D67:D72)</f>
        <v>7000000</v>
      </c>
      <c r="E73" s="89">
        <f>SUM(E67:E72)</f>
        <v>0</v>
      </c>
      <c r="F73" s="89"/>
      <c r="G73" s="122"/>
      <c r="H73" s="89"/>
      <c r="I73" s="89">
        <f>SUM(I67:I72)</f>
        <v>1574521000</v>
      </c>
      <c r="J73" s="105"/>
      <c r="K73" s="99">
        <f>SUM(K67:K72)</f>
        <v>1224521000</v>
      </c>
      <c r="L73" s="88"/>
      <c r="M73" s="40">
        <f t="shared" si="2"/>
        <v>350000000</v>
      </c>
    </row>
    <row r="74" spans="1:13">
      <c r="A74" s="14"/>
      <c r="B74" s="15"/>
      <c r="C74" s="38"/>
      <c r="D74" s="38"/>
      <c r="E74" s="38"/>
      <c r="F74" s="38"/>
      <c r="G74" s="120"/>
      <c r="H74" s="38"/>
      <c r="I74" s="38"/>
      <c r="J74" s="104"/>
      <c r="K74" s="98"/>
      <c r="L74" s="16"/>
      <c r="M74" s="40"/>
    </row>
    <row r="75" spans="1:13" ht="15">
      <c r="A75" s="14"/>
      <c r="B75" s="17" t="s">
        <v>83</v>
      </c>
      <c r="C75" s="38"/>
      <c r="D75" s="38"/>
      <c r="E75" s="38"/>
      <c r="F75" s="38"/>
      <c r="G75" s="120"/>
      <c r="H75" s="38"/>
      <c r="I75" s="38"/>
      <c r="J75" s="104"/>
      <c r="K75" s="98"/>
      <c r="L75" s="16"/>
      <c r="M75" s="40"/>
    </row>
    <row r="76" spans="1:13" ht="28.5" customHeight="1">
      <c r="A76" s="14">
        <v>1</v>
      </c>
      <c r="B76" s="15" t="s">
        <v>84</v>
      </c>
      <c r="C76" s="38">
        <v>153339000</v>
      </c>
      <c r="D76" s="38">
        <v>20000000</v>
      </c>
      <c r="E76" s="38"/>
      <c r="F76" s="38" t="s">
        <v>221</v>
      </c>
      <c r="G76" s="120">
        <v>3894</v>
      </c>
      <c r="H76" s="38">
        <f>K76/G76</f>
        <v>44514.381099126862</v>
      </c>
      <c r="I76" s="38">
        <f>H76*G76</f>
        <v>173339000</v>
      </c>
      <c r="J76" s="118" t="s">
        <v>205</v>
      </c>
      <c r="K76" s="98">
        <f>C76+D76-E76</f>
        <v>173339000</v>
      </c>
      <c r="L76" s="15"/>
      <c r="M76" s="40">
        <f t="shared" si="2"/>
        <v>0</v>
      </c>
    </row>
    <row r="77" spans="1:13" ht="30" customHeight="1">
      <c r="A77" s="14">
        <v>2</v>
      </c>
      <c r="B77" s="15" t="s">
        <v>85</v>
      </c>
      <c r="C77" s="38">
        <v>103559000</v>
      </c>
      <c r="D77" s="38"/>
      <c r="E77" s="38">
        <v>0</v>
      </c>
      <c r="F77" s="38" t="s">
        <v>208</v>
      </c>
      <c r="G77" s="120">
        <v>193.8</v>
      </c>
      <c r="H77" s="38">
        <f>K77/G77</f>
        <v>534360.16511867906</v>
      </c>
      <c r="I77" s="38">
        <f>H77*G77</f>
        <v>103559000</v>
      </c>
      <c r="J77" s="118" t="s">
        <v>222</v>
      </c>
      <c r="K77" s="98">
        <f>C77+D77-E77</f>
        <v>103559000</v>
      </c>
      <c r="L77" s="15" t="s">
        <v>86</v>
      </c>
      <c r="M77" s="40">
        <f t="shared" si="2"/>
        <v>0</v>
      </c>
    </row>
    <row r="78" spans="1:13" s="3" customFormat="1" ht="15">
      <c r="A78" s="92"/>
      <c r="B78" s="88" t="s">
        <v>97</v>
      </c>
      <c r="C78" s="89">
        <f>SUM(C76:C77)</f>
        <v>256898000</v>
      </c>
      <c r="D78" s="89">
        <f>SUM(D76:D77)</f>
        <v>20000000</v>
      </c>
      <c r="E78" s="89">
        <f>SUM(E76:E77)</f>
        <v>0</v>
      </c>
      <c r="F78" s="89"/>
      <c r="G78" s="122"/>
      <c r="H78" s="89"/>
      <c r="I78" s="89">
        <f>SUM(I76:I77)</f>
        <v>276898000</v>
      </c>
      <c r="J78" s="105"/>
      <c r="K78" s="99">
        <f>SUM(K76:K77)</f>
        <v>276898000</v>
      </c>
      <c r="L78" s="88"/>
      <c r="M78" s="40">
        <f t="shared" si="2"/>
        <v>0</v>
      </c>
    </row>
    <row r="79" spans="1:13" s="3" customFormat="1" ht="15">
      <c r="A79" s="92"/>
      <c r="B79" s="88" t="s">
        <v>98</v>
      </c>
      <c r="C79" s="89">
        <f>SUM(C13,C64,C73,C78)</f>
        <v>1759112722</v>
      </c>
      <c r="D79" s="89">
        <f>SUM(D13,D64,D73,D78)</f>
        <v>68720000</v>
      </c>
      <c r="E79" s="89">
        <f>SUM(E13,E64,E73,E78)</f>
        <v>0</v>
      </c>
      <c r="F79" s="89"/>
      <c r="G79" s="122"/>
      <c r="H79" s="89"/>
      <c r="I79" s="89"/>
      <c r="J79" s="105"/>
      <c r="K79" s="99">
        <f>SUM(K13,K64,K73,K78)</f>
        <v>1828532722</v>
      </c>
      <c r="L79" s="88"/>
      <c r="M79" s="40">
        <f t="shared" si="2"/>
        <v>-1828532722</v>
      </c>
    </row>
    <row r="80" spans="1:13" ht="14.25" thickBot="1">
      <c r="A80" s="18"/>
      <c r="B80" s="19"/>
      <c r="C80" s="39"/>
      <c r="D80" s="39"/>
      <c r="E80" s="39"/>
      <c r="F80" s="39"/>
      <c r="G80" s="124"/>
      <c r="H80" s="39"/>
      <c r="I80" s="39"/>
      <c r="J80" s="107"/>
      <c r="K80" s="98"/>
      <c r="L80" s="15"/>
    </row>
    <row r="81" spans="1:14" ht="14.25" thickTop="1">
      <c r="A81" s="61"/>
      <c r="B81" s="61"/>
      <c r="C81" s="62"/>
      <c r="D81" s="62"/>
      <c r="E81" s="62"/>
      <c r="F81" s="62"/>
      <c r="G81" s="125"/>
      <c r="H81" s="62"/>
      <c r="I81" s="62"/>
      <c r="J81" s="62"/>
      <c r="K81" s="62"/>
      <c r="L81" s="61"/>
    </row>
    <row r="82" spans="1:14">
      <c r="A82" s="61"/>
      <c r="B82" s="61" t="s">
        <v>36</v>
      </c>
      <c r="C82" s="62"/>
      <c r="D82" s="62"/>
      <c r="E82" s="62"/>
      <c r="F82" s="62"/>
      <c r="G82" s="62"/>
      <c r="H82" s="62"/>
      <c r="I82" s="62"/>
      <c r="J82" s="62"/>
      <c r="K82" s="62"/>
      <c r="L82" s="61"/>
    </row>
    <row r="83" spans="1:14">
      <c r="A83" s="61"/>
      <c r="B83" s="61" t="s">
        <v>37</v>
      </c>
      <c r="C83" s="62" t="s">
        <v>39</v>
      </c>
      <c r="D83" s="62"/>
      <c r="E83" s="62"/>
      <c r="F83" s="62"/>
      <c r="G83" s="62"/>
      <c r="H83" s="62"/>
      <c r="I83" s="62"/>
      <c r="J83" s="62"/>
      <c r="K83" s="62"/>
      <c r="L83" s="61"/>
    </row>
    <row r="84" spans="1:14">
      <c r="A84" s="61"/>
      <c r="B84" s="61" t="s">
        <v>38</v>
      </c>
      <c r="C84" s="62" t="s">
        <v>40</v>
      </c>
      <c r="D84" s="62"/>
      <c r="E84" s="62"/>
      <c r="F84" s="62"/>
      <c r="G84" s="62"/>
      <c r="H84" s="62"/>
      <c r="I84" s="62"/>
      <c r="J84" s="62"/>
      <c r="K84" s="62"/>
      <c r="L84" s="61"/>
    </row>
    <row r="86" spans="1:14">
      <c r="B86" s="1" t="s">
        <v>19</v>
      </c>
      <c r="D86" s="41"/>
      <c r="E86" s="42"/>
      <c r="F86" s="42"/>
      <c r="G86" s="42"/>
      <c r="H86" s="42"/>
      <c r="I86" s="42"/>
      <c r="J86" s="42"/>
      <c r="K86" s="42"/>
      <c r="L86" s="21"/>
    </row>
    <row r="87" spans="1:14">
      <c r="B87" s="1" t="e">
        <f>"Kepala Desa  "&amp;#REF!</f>
        <v>#REF!</v>
      </c>
      <c r="D87" s="43"/>
      <c r="E87" s="44"/>
      <c r="F87" s="44"/>
      <c r="G87" s="44"/>
      <c r="H87" s="44"/>
      <c r="I87" s="44"/>
      <c r="J87" s="44"/>
      <c r="K87" s="44"/>
      <c r="L87" s="22"/>
    </row>
    <row r="88" spans="1:14">
      <c r="C88" s="1"/>
      <c r="D88" s="1"/>
      <c r="E88" s="1"/>
      <c r="F88" s="1"/>
      <c r="G88" s="1"/>
      <c r="H88" s="1"/>
      <c r="I88" s="40" t="s">
        <v>26</v>
      </c>
      <c r="J88" s="1"/>
      <c r="L88" s="40"/>
      <c r="M88" s="69"/>
      <c r="N88" s="40"/>
    </row>
    <row r="89" spans="1:14">
      <c r="C89" s="1"/>
      <c r="D89" s="1"/>
      <c r="E89" s="1"/>
      <c r="F89" s="1"/>
      <c r="G89" s="1"/>
      <c r="H89" s="1"/>
      <c r="J89" s="1"/>
      <c r="L89" s="40"/>
      <c r="M89" s="69"/>
      <c r="N89" s="40"/>
    </row>
    <row r="90" spans="1:14" ht="15.75">
      <c r="C90" s="26"/>
      <c r="D90" s="64"/>
      <c r="E90" s="26"/>
      <c r="F90" s="26"/>
      <c r="G90" s="26"/>
      <c r="H90" s="26"/>
      <c r="I90" s="64"/>
      <c r="J90" s="26"/>
      <c r="K90" s="64"/>
      <c r="L90" s="26"/>
      <c r="M90" s="64"/>
      <c r="N90" s="40"/>
    </row>
    <row r="91" spans="1:14" ht="16.5">
      <c r="B91" s="70" t="e">
        <f>#REF!</f>
        <v>#REF!</v>
      </c>
      <c r="C91" s="71" t="s">
        <v>2</v>
      </c>
      <c r="D91" s="64" t="s">
        <v>44</v>
      </c>
      <c r="E91" s="26"/>
      <c r="F91" s="71" t="s">
        <v>2</v>
      </c>
      <c r="G91" s="64" t="s">
        <v>44</v>
      </c>
      <c r="H91" s="26"/>
      <c r="I91" s="64" t="s">
        <v>58</v>
      </c>
      <c r="J91" s="26"/>
      <c r="K91" s="64"/>
      <c r="L91" s="64"/>
      <c r="N91" s="40"/>
    </row>
    <row r="92" spans="1:14" ht="15.75">
      <c r="C92" s="71"/>
      <c r="D92" s="66"/>
      <c r="E92" s="26"/>
      <c r="F92" s="71"/>
      <c r="G92" s="66"/>
      <c r="H92" s="26"/>
      <c r="I92" s="66"/>
      <c r="J92" s="26"/>
      <c r="K92" s="66"/>
      <c r="L92" s="64"/>
      <c r="N92" s="40"/>
    </row>
    <row r="93" spans="1:14" ht="15.75">
      <c r="C93" s="71"/>
      <c r="D93" s="67"/>
      <c r="E93" s="26"/>
      <c r="F93" s="71"/>
      <c r="G93" s="67"/>
      <c r="H93" s="26"/>
      <c r="I93" s="67"/>
      <c r="J93" s="26"/>
      <c r="K93" s="67"/>
      <c r="L93" s="65"/>
      <c r="N93" s="40"/>
    </row>
    <row r="94" spans="1:14" ht="15.75">
      <c r="C94" s="71" t="s">
        <v>3</v>
      </c>
      <c r="D94" s="66" t="s">
        <v>45</v>
      </c>
      <c r="E94" s="26"/>
      <c r="F94" s="71" t="s">
        <v>3</v>
      </c>
      <c r="G94" s="66" t="s">
        <v>45</v>
      </c>
      <c r="H94" s="26"/>
      <c r="I94" s="66" t="s">
        <v>54</v>
      </c>
      <c r="J94" s="26"/>
      <c r="K94" s="66"/>
      <c r="L94" s="64"/>
      <c r="N94" s="40"/>
    </row>
    <row r="95" spans="1:14" ht="15.75">
      <c r="B95" s="1" t="s">
        <v>20</v>
      </c>
      <c r="C95" s="71"/>
      <c r="D95" s="67"/>
      <c r="E95" s="26"/>
      <c r="F95" s="71"/>
      <c r="G95" s="67"/>
      <c r="H95" s="26"/>
      <c r="I95" s="67"/>
      <c r="J95" s="26"/>
      <c r="K95" s="67"/>
      <c r="L95" s="66"/>
      <c r="N95" s="40"/>
    </row>
    <row r="96" spans="1:14" ht="15.75">
      <c r="B96" s="1" t="e">
        <f>" Desa  "&amp;#REF!</f>
        <v>#REF!</v>
      </c>
      <c r="C96" s="71"/>
      <c r="D96" s="66"/>
      <c r="E96" s="26"/>
      <c r="F96" s="71"/>
      <c r="G96" s="66"/>
      <c r="H96" s="26"/>
      <c r="I96" s="66"/>
      <c r="J96" s="26"/>
      <c r="K96" s="66"/>
      <c r="L96" s="67"/>
      <c r="N96" s="40"/>
    </row>
    <row r="97" spans="1:14" ht="15.75">
      <c r="C97" s="71" t="s">
        <v>4</v>
      </c>
      <c r="D97" s="67" t="s">
        <v>46</v>
      </c>
      <c r="E97" s="26"/>
      <c r="F97" s="71" t="s">
        <v>4</v>
      </c>
      <c r="G97" s="67" t="s">
        <v>46</v>
      </c>
      <c r="H97" s="26"/>
      <c r="I97" s="67" t="s">
        <v>55</v>
      </c>
      <c r="J97" s="26"/>
      <c r="K97" s="67"/>
      <c r="L97" s="66"/>
      <c r="N97" s="40"/>
    </row>
    <row r="98" spans="1:14" ht="15.75">
      <c r="C98" s="71"/>
      <c r="D98" s="67"/>
      <c r="E98" s="26"/>
      <c r="F98" s="71"/>
      <c r="G98" s="67"/>
      <c r="H98" s="26"/>
      <c r="I98" s="67"/>
      <c r="J98" s="26"/>
      <c r="K98" s="67"/>
      <c r="L98" s="67"/>
      <c r="N98" s="40"/>
    </row>
    <row r="99" spans="1:14" ht="15.75">
      <c r="B99" s="23"/>
      <c r="C99" s="71"/>
      <c r="D99" s="67"/>
      <c r="E99" s="26"/>
      <c r="F99" s="71"/>
      <c r="G99" s="67"/>
      <c r="H99" s="26"/>
      <c r="I99" s="67"/>
      <c r="J99" s="26"/>
      <c r="K99" s="67"/>
      <c r="L99" s="66"/>
      <c r="N99" s="40"/>
    </row>
    <row r="100" spans="1:14" ht="16.5">
      <c r="B100" s="70" t="e">
        <f>#REF!</f>
        <v>#REF!</v>
      </c>
      <c r="C100" s="71" t="s">
        <v>5</v>
      </c>
      <c r="D100" s="68" t="s">
        <v>47</v>
      </c>
      <c r="E100" s="26"/>
      <c r="F100" s="71" t="s">
        <v>5</v>
      </c>
      <c r="G100" s="68" t="s">
        <v>47</v>
      </c>
      <c r="H100" s="26"/>
      <c r="I100" s="68" t="s">
        <v>56</v>
      </c>
      <c r="J100" s="26"/>
      <c r="K100" s="68"/>
      <c r="L100" s="67"/>
      <c r="N100" s="40"/>
    </row>
    <row r="101" spans="1:14" ht="15.75">
      <c r="C101" s="71"/>
      <c r="D101" s="67"/>
      <c r="E101" s="26"/>
      <c r="F101" s="71"/>
      <c r="G101" s="67"/>
      <c r="H101" s="26"/>
      <c r="I101" s="26"/>
      <c r="J101" s="26"/>
      <c r="K101" s="67"/>
      <c r="L101" s="67"/>
      <c r="N101" s="40"/>
    </row>
    <row r="102" spans="1:14" ht="16.5">
      <c r="B102" s="24"/>
      <c r="C102" s="71"/>
      <c r="D102" s="67"/>
      <c r="E102" s="26"/>
      <c r="F102" s="71"/>
      <c r="G102" s="67"/>
      <c r="H102" s="26"/>
      <c r="I102" s="26"/>
      <c r="J102" s="26"/>
      <c r="K102" s="67"/>
      <c r="L102" s="67"/>
      <c r="N102" s="40"/>
    </row>
    <row r="103" spans="1:14" ht="15.75">
      <c r="A103" s="25"/>
      <c r="C103" s="71" t="s">
        <v>6</v>
      </c>
      <c r="D103" s="64" t="s">
        <v>48</v>
      </c>
      <c r="E103" s="26"/>
      <c r="F103" s="71" t="s">
        <v>6</v>
      </c>
      <c r="G103" s="64" t="s">
        <v>48</v>
      </c>
      <c r="H103" s="26"/>
      <c r="I103" s="26"/>
      <c r="J103" s="26"/>
      <c r="K103" s="68"/>
      <c r="L103" s="68"/>
      <c r="N103" s="40"/>
    </row>
    <row r="104" spans="1:14" ht="15">
      <c r="B104" s="24"/>
      <c r="C104" s="46"/>
      <c r="D104" s="45"/>
      <c r="E104" s="44"/>
      <c r="F104" s="44"/>
      <c r="G104" s="44"/>
      <c r="H104" s="44"/>
      <c r="I104" s="44"/>
      <c r="J104" s="44"/>
      <c r="K104" s="44"/>
      <c r="L104" s="22"/>
    </row>
    <row r="105" spans="1:14">
      <c r="D105" s="45"/>
      <c r="E105" s="44"/>
      <c r="F105" s="44"/>
      <c r="G105" s="44"/>
      <c r="H105" s="44"/>
      <c r="I105" s="44"/>
      <c r="J105" s="44"/>
      <c r="K105" s="44"/>
      <c r="L105" s="22"/>
    </row>
    <row r="106" spans="1:14">
      <c r="D106" s="45"/>
      <c r="E106" s="44"/>
      <c r="F106" s="44"/>
      <c r="G106" s="44"/>
      <c r="H106" s="44"/>
      <c r="I106" s="44"/>
      <c r="J106" s="44"/>
      <c r="K106" s="44"/>
      <c r="L106" s="22"/>
    </row>
    <row r="107" spans="1:14">
      <c r="D107" s="45"/>
      <c r="E107" s="44"/>
      <c r="F107" s="44"/>
      <c r="G107" s="44"/>
      <c r="H107" s="44"/>
      <c r="I107" s="44"/>
      <c r="J107" s="44"/>
      <c r="K107" s="44"/>
      <c r="L107" s="22"/>
    </row>
    <row r="108" spans="1:14">
      <c r="D108" s="45"/>
      <c r="E108" s="44"/>
      <c r="F108" s="44"/>
      <c r="G108" s="44"/>
      <c r="H108" s="44"/>
      <c r="I108" s="44"/>
      <c r="J108" s="44"/>
      <c r="K108" s="44"/>
      <c r="L108" s="22"/>
    </row>
    <row r="109" spans="1:14">
      <c r="D109" s="45"/>
      <c r="E109" s="44"/>
      <c r="F109" s="44"/>
      <c r="G109" s="44"/>
      <c r="H109" s="44"/>
      <c r="I109" s="44"/>
      <c r="J109" s="44"/>
      <c r="K109" s="44"/>
      <c r="L109" s="22"/>
    </row>
    <row r="110" spans="1:14">
      <c r="K110" s="44"/>
      <c r="L110" s="22"/>
      <c r="M110" s="22"/>
    </row>
  </sheetData>
  <mergeCells count="2">
    <mergeCell ref="A4:J4"/>
    <mergeCell ref="A2:J2"/>
  </mergeCells>
  <pageMargins left="0.5" right="0.21" top="0.74803149606299202" bottom="0.74803149606299202" header="0.31496062992126" footer="0.31496062992126"/>
  <pageSetup paperSize="5" scale="67" orientation="portrait" horizontalDpi="4294967293" verticalDpi="0" r:id="rId1"/>
  <rowBreaks count="1" manualBreakCount="1">
    <brk id="73" max="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J59"/>
  <sheetViews>
    <sheetView view="pageBreakPreview" zoomScaleNormal="70" zoomScaleSheetLayoutView="100" workbookViewId="0">
      <selection activeCell="E9" sqref="E9"/>
    </sheetView>
  </sheetViews>
  <sheetFormatPr defaultColWidth="9.140625" defaultRowHeight="13.5"/>
  <cols>
    <col min="1" max="1" width="4" style="1" customWidth="1"/>
    <col min="2" max="2" width="30.28515625" style="1" bestFit="1" customWidth="1"/>
    <col min="3" max="4" width="9.140625" style="1"/>
    <col min="5" max="6" width="13.5703125" style="40" bestFit="1" customWidth="1"/>
    <col min="7" max="7" width="19.85546875" style="1" customWidth="1"/>
    <col min="8" max="16384" width="9.140625" style="1"/>
  </cols>
  <sheetData>
    <row r="1" spans="1:10" ht="15">
      <c r="A1" s="127" t="e">
        <f>"BERITA ACARA PEMERIKSAAN ASET TETAP  TAHUN " &amp;#REF!</f>
        <v>#REF!</v>
      </c>
      <c r="B1" s="127"/>
      <c r="C1" s="127"/>
      <c r="D1" s="127"/>
      <c r="E1" s="127"/>
      <c r="F1" s="127"/>
      <c r="G1" s="127"/>
    </row>
    <row r="2" spans="1:10" ht="15">
      <c r="A2" s="31"/>
      <c r="B2" s="31"/>
      <c r="C2" s="31"/>
      <c r="D2" s="31"/>
      <c r="E2" s="63"/>
      <c r="F2" s="63"/>
      <c r="G2" s="31"/>
    </row>
    <row r="3" spans="1:10" ht="42.75" customHeight="1">
      <c r="A3" s="129" t="e">
        <f xml:space="preserve"> "Pada hari ini Jumad tanggal Tiga Puluh Satu bulan Desember tahun Dua Ribu Dua Puluh Satu telah dilaksanakan Pemeriksaan Aset  untuk periode Januari sampai dengan Desember Tahun " &amp;#REF! &amp;" pada Desa " &amp;#REF!&amp;"; dengan uraian sebagai berikut :"</f>
        <v>#REF!</v>
      </c>
      <c r="B3" s="129"/>
      <c r="C3" s="129"/>
      <c r="D3" s="129"/>
      <c r="E3" s="129"/>
      <c r="F3" s="129"/>
      <c r="G3" s="129"/>
      <c r="H3" s="32"/>
      <c r="I3" s="32"/>
      <c r="J3" s="32"/>
    </row>
    <row r="4" spans="1:10" ht="14.25" thickBot="1">
      <c r="A4" s="4"/>
      <c r="B4" s="4"/>
      <c r="C4" s="4"/>
      <c r="D4" s="4"/>
      <c r="E4" s="35"/>
      <c r="F4" s="35"/>
      <c r="G4" s="4"/>
    </row>
    <row r="5" spans="1:10" ht="30.75" thickTop="1">
      <c r="A5" s="5" t="s">
        <v>0</v>
      </c>
      <c r="B5" s="6" t="s">
        <v>12</v>
      </c>
      <c r="C5" s="6" t="s">
        <v>22</v>
      </c>
      <c r="D5" s="6" t="s">
        <v>1</v>
      </c>
      <c r="E5" s="36" t="s">
        <v>23</v>
      </c>
      <c r="F5" s="36" t="s">
        <v>24</v>
      </c>
      <c r="G5" s="7" t="s">
        <v>17</v>
      </c>
    </row>
    <row r="6" spans="1:10" ht="15.75" thickBot="1">
      <c r="A6" s="8">
        <v>1</v>
      </c>
      <c r="B6" s="9">
        <v>2</v>
      </c>
      <c r="C6" s="9">
        <v>3</v>
      </c>
      <c r="D6" s="9">
        <v>4</v>
      </c>
      <c r="E6" s="57">
        <v>5</v>
      </c>
      <c r="F6" s="57" t="s">
        <v>25</v>
      </c>
      <c r="G6" s="10">
        <v>7</v>
      </c>
    </row>
    <row r="7" spans="1:10" ht="14.25" thickTop="1">
      <c r="A7" s="11"/>
      <c r="B7" s="12"/>
      <c r="C7" s="12"/>
      <c r="D7" s="12"/>
      <c r="E7" s="37"/>
      <c r="F7" s="37"/>
      <c r="G7" s="13"/>
    </row>
    <row r="8" spans="1:10">
      <c r="A8" s="14">
        <v>1</v>
      </c>
      <c r="B8" s="15" t="s">
        <v>35</v>
      </c>
      <c r="C8" s="15" t="s">
        <v>42</v>
      </c>
      <c r="D8" s="15">
        <v>2</v>
      </c>
      <c r="E8" s="38">
        <v>10000000</v>
      </c>
      <c r="F8" s="38">
        <f>D8*E8</f>
        <v>20000000</v>
      </c>
      <c r="G8" s="16"/>
    </row>
    <row r="9" spans="1:10">
      <c r="A9" s="14">
        <v>2</v>
      </c>
      <c r="B9" s="15" t="s">
        <v>41</v>
      </c>
      <c r="C9" s="15" t="s">
        <v>43</v>
      </c>
      <c r="D9" s="15">
        <v>2</v>
      </c>
      <c r="E9" s="38">
        <v>750000</v>
      </c>
      <c r="F9" s="38">
        <f>D9*E9</f>
        <v>1500000</v>
      </c>
      <c r="G9" s="16"/>
    </row>
    <row r="10" spans="1:10">
      <c r="A10" s="14"/>
      <c r="B10" s="15"/>
      <c r="C10" s="15"/>
      <c r="D10" s="15"/>
      <c r="E10" s="38"/>
      <c r="F10" s="38"/>
      <c r="G10" s="16"/>
    </row>
    <row r="11" spans="1:10">
      <c r="A11" s="14"/>
      <c r="B11" s="15"/>
      <c r="C11" s="15"/>
      <c r="D11" s="15"/>
      <c r="E11" s="38"/>
      <c r="F11" s="38"/>
      <c r="G11" s="16"/>
    </row>
    <row r="12" spans="1:10">
      <c r="A12" s="14"/>
      <c r="B12" s="15"/>
      <c r="C12" s="15"/>
      <c r="D12" s="15"/>
      <c r="E12" s="38"/>
      <c r="F12" s="38"/>
      <c r="G12" s="16"/>
    </row>
    <row r="13" spans="1:10" ht="15">
      <c r="A13" s="14"/>
      <c r="B13" s="17"/>
      <c r="C13" s="15"/>
      <c r="D13" s="15"/>
      <c r="E13" s="38"/>
      <c r="F13" s="38"/>
      <c r="G13" s="16"/>
    </row>
    <row r="14" spans="1:10">
      <c r="A14" s="14"/>
      <c r="B14" s="15"/>
      <c r="C14" s="15"/>
      <c r="D14" s="15"/>
      <c r="E14" s="38"/>
      <c r="F14" s="38"/>
      <c r="G14" s="16"/>
    </row>
    <row r="15" spans="1:10">
      <c r="A15" s="14"/>
      <c r="B15" s="15"/>
      <c r="C15" s="15"/>
      <c r="D15" s="15"/>
      <c r="E15" s="38"/>
      <c r="F15" s="38"/>
      <c r="G15" s="16"/>
    </row>
    <row r="16" spans="1:10">
      <c r="A16" s="14"/>
      <c r="B16" s="15"/>
      <c r="C16" s="15"/>
      <c r="D16" s="15"/>
      <c r="E16" s="38"/>
      <c r="F16" s="38"/>
      <c r="G16" s="16"/>
    </row>
    <row r="17" spans="1:7">
      <c r="A17" s="14"/>
      <c r="B17" s="15"/>
      <c r="C17" s="15"/>
      <c r="D17" s="15"/>
      <c r="E17" s="38"/>
      <c r="F17" s="38"/>
      <c r="G17" s="16"/>
    </row>
    <row r="18" spans="1:7">
      <c r="A18" s="14"/>
      <c r="B18" s="15"/>
      <c r="C18" s="15"/>
      <c r="D18" s="15"/>
      <c r="E18" s="38"/>
      <c r="F18" s="38"/>
      <c r="G18" s="16"/>
    </row>
    <row r="19" spans="1:7">
      <c r="A19" s="14"/>
      <c r="B19" s="15"/>
      <c r="C19" s="15"/>
      <c r="D19" s="15"/>
      <c r="E19" s="38"/>
      <c r="F19" s="38"/>
      <c r="G19" s="16"/>
    </row>
    <row r="20" spans="1:7">
      <c r="A20" s="14"/>
      <c r="B20" s="15"/>
      <c r="C20" s="15"/>
      <c r="D20" s="15"/>
      <c r="E20" s="38"/>
      <c r="F20" s="38"/>
      <c r="G20" s="16"/>
    </row>
    <row r="21" spans="1:7">
      <c r="A21" s="14"/>
      <c r="B21" s="15"/>
      <c r="C21" s="15"/>
      <c r="D21" s="15"/>
      <c r="E21" s="38"/>
      <c r="F21" s="38"/>
      <c r="G21" s="16"/>
    </row>
    <row r="22" spans="1:7">
      <c r="A22" s="14"/>
      <c r="B22" s="15"/>
      <c r="C22" s="15"/>
      <c r="D22" s="15"/>
      <c r="E22" s="38"/>
      <c r="F22" s="38"/>
      <c r="G22" s="16"/>
    </row>
    <row r="23" spans="1:7">
      <c r="A23" s="14"/>
      <c r="B23" s="15"/>
      <c r="C23" s="15"/>
      <c r="D23" s="15"/>
      <c r="E23" s="38"/>
      <c r="F23" s="38"/>
      <c r="G23" s="16"/>
    </row>
    <row r="24" spans="1:7">
      <c r="A24" s="14"/>
      <c r="B24" s="15"/>
      <c r="C24" s="15"/>
      <c r="D24" s="15"/>
      <c r="E24" s="38"/>
      <c r="F24" s="38"/>
      <c r="G24" s="16"/>
    </row>
    <row r="25" spans="1:7">
      <c r="A25" s="14"/>
      <c r="B25" s="15"/>
      <c r="C25" s="15"/>
      <c r="D25" s="15"/>
      <c r="E25" s="38"/>
      <c r="F25" s="38"/>
      <c r="G25" s="16"/>
    </row>
    <row r="26" spans="1:7">
      <c r="A26" s="14"/>
      <c r="B26" s="15"/>
      <c r="C26" s="15"/>
      <c r="D26" s="15"/>
      <c r="E26" s="38"/>
      <c r="F26" s="38"/>
      <c r="G26" s="16"/>
    </row>
    <row r="27" spans="1:7">
      <c r="A27" s="14"/>
      <c r="B27" s="15"/>
      <c r="C27" s="15"/>
      <c r="D27" s="15"/>
      <c r="E27" s="38"/>
      <c r="F27" s="38"/>
      <c r="G27" s="16"/>
    </row>
    <row r="28" spans="1:7">
      <c r="A28" s="14"/>
      <c r="B28" s="15"/>
      <c r="C28" s="15"/>
      <c r="D28" s="15"/>
      <c r="E28" s="38"/>
      <c r="F28" s="38"/>
      <c r="G28" s="16"/>
    </row>
    <row r="29" spans="1:7" ht="14.25" thickBot="1">
      <c r="A29" s="18"/>
      <c r="B29" s="19"/>
      <c r="C29" s="19"/>
      <c r="D29" s="19"/>
      <c r="E29" s="39"/>
      <c r="F29" s="39"/>
      <c r="G29" s="20"/>
    </row>
    <row r="30" spans="1:7" ht="14.25" thickTop="1"/>
    <row r="31" spans="1:7">
      <c r="B31" s="1" t="s">
        <v>19</v>
      </c>
      <c r="E31" s="1" t="s">
        <v>26</v>
      </c>
      <c r="F31" s="60"/>
    </row>
    <row r="32" spans="1:7">
      <c r="B32" s="1" t="e">
        <f>"Kepala Desa   "&amp;#REF!</f>
        <v>#REF!</v>
      </c>
      <c r="E32" s="1"/>
    </row>
    <row r="33" spans="1:5" ht="15.75">
      <c r="C33" s="26"/>
      <c r="D33" s="26" t="s">
        <v>2</v>
      </c>
      <c r="E33" s="64" t="s">
        <v>44</v>
      </c>
    </row>
    <row r="34" spans="1:5" ht="15.75">
      <c r="C34" s="26"/>
      <c r="D34" s="26"/>
      <c r="E34" s="64"/>
    </row>
    <row r="35" spans="1:5" ht="15.75">
      <c r="C35" s="26"/>
      <c r="D35" s="26" t="s">
        <v>3</v>
      </c>
      <c r="E35" s="66" t="s">
        <v>45</v>
      </c>
    </row>
    <row r="36" spans="1:5" ht="16.5">
      <c r="B36" s="70" t="e">
        <f>#REF!</f>
        <v>#REF!</v>
      </c>
      <c r="C36" s="26"/>
      <c r="D36" s="26"/>
      <c r="E36" s="67"/>
    </row>
    <row r="37" spans="1:5" ht="15.75">
      <c r="C37" s="26"/>
      <c r="D37" s="26" t="s">
        <v>4</v>
      </c>
      <c r="E37" s="67" t="s">
        <v>46</v>
      </c>
    </row>
    <row r="38" spans="1:5" ht="15.75">
      <c r="C38" s="26"/>
      <c r="D38" s="26"/>
      <c r="E38" s="67"/>
    </row>
    <row r="39" spans="1:5" ht="15.75">
      <c r="C39" s="26"/>
      <c r="D39" s="26" t="s">
        <v>5</v>
      </c>
      <c r="E39" s="68" t="s">
        <v>47</v>
      </c>
    </row>
    <row r="40" spans="1:5">
      <c r="B40" s="1" t="s">
        <v>20</v>
      </c>
      <c r="C40" s="26"/>
      <c r="D40" s="26"/>
      <c r="E40" s="1"/>
    </row>
    <row r="41" spans="1:5" ht="15.75">
      <c r="B41" s="1" t="e">
        <f>"Desa " &amp;#REF!</f>
        <v>#REF!</v>
      </c>
      <c r="C41" s="26"/>
      <c r="D41" s="26" t="s">
        <v>6</v>
      </c>
      <c r="E41" s="64" t="s">
        <v>48</v>
      </c>
    </row>
    <row r="42" spans="1:5" ht="15.75">
      <c r="E42" s="67"/>
    </row>
    <row r="43" spans="1:5" ht="15.75">
      <c r="C43" s="26"/>
      <c r="D43" s="26" t="s">
        <v>7</v>
      </c>
      <c r="E43" s="64" t="s">
        <v>49</v>
      </c>
    </row>
    <row r="44" spans="1:5" ht="16.5">
      <c r="B44" s="3" t="e">
        <f>#REF!</f>
        <v>#REF!</v>
      </c>
      <c r="C44" s="26"/>
      <c r="D44" s="26"/>
      <c r="E44" s="27"/>
    </row>
    <row r="45" spans="1:5" ht="15.75">
      <c r="C45" s="26"/>
      <c r="D45" s="26" t="s">
        <v>8</v>
      </c>
      <c r="E45" s="66" t="s">
        <v>50</v>
      </c>
    </row>
    <row r="46" spans="1:5">
      <c r="B46" s="23"/>
      <c r="C46" s="26"/>
      <c r="D46" s="26"/>
      <c r="E46" s="1"/>
    </row>
    <row r="47" spans="1:5" ht="15.75">
      <c r="C47" s="26"/>
      <c r="D47" s="26" t="s">
        <v>9</v>
      </c>
      <c r="E47" s="67" t="s">
        <v>51</v>
      </c>
    </row>
    <row r="48" spans="1:5" ht="15.75">
      <c r="A48" s="25"/>
      <c r="E48" s="65"/>
    </row>
    <row r="49" spans="2:5" ht="16.5">
      <c r="B49" s="24"/>
      <c r="C49" s="26"/>
      <c r="D49" s="26" t="s">
        <v>11</v>
      </c>
      <c r="E49" s="68" t="s">
        <v>52</v>
      </c>
    </row>
    <row r="50" spans="2:5" ht="15.75">
      <c r="C50" s="26"/>
      <c r="D50" s="26"/>
      <c r="E50" s="65"/>
    </row>
    <row r="51" spans="2:5" ht="15.75">
      <c r="C51" s="26"/>
      <c r="D51" s="26"/>
      <c r="E51" s="68"/>
    </row>
    <row r="52" spans="2:5" ht="15.75">
      <c r="C52" s="26"/>
      <c r="D52" s="66"/>
    </row>
    <row r="53" spans="2:5" ht="15.75">
      <c r="C53" s="26"/>
      <c r="D53" s="67"/>
    </row>
    <row r="55" spans="2:5" ht="15.75">
      <c r="C55" s="26"/>
      <c r="D55" s="67"/>
    </row>
    <row r="56" spans="2:5" ht="15.75">
      <c r="C56" s="26"/>
      <c r="D56" s="66"/>
    </row>
    <row r="58" spans="2:5" ht="15.75">
      <c r="C58" s="26"/>
      <c r="D58" s="67"/>
    </row>
    <row r="59" spans="2:5" ht="15.75">
      <c r="C59" s="26"/>
      <c r="D59" s="67"/>
    </row>
  </sheetData>
  <mergeCells count="2">
    <mergeCell ref="A1:G1"/>
    <mergeCell ref="A3:G3"/>
  </mergeCells>
  <pageMargins left="0.39370078740157483" right="0.19685039370078741" top="0.51181102362204722" bottom="0.51181102362204722" header="0.31496062992125984" footer="0.31496062992125984"/>
  <pageSetup paperSize="9" scale="8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persediaan</vt:lpstr>
      <vt:lpstr>Mutasi Aset Tetap</vt:lpstr>
      <vt:lpstr>AST TETAPPP</vt:lpstr>
      <vt:lpstr>ASET TETAP</vt:lpstr>
      <vt:lpstr>'ASET TETAP'!Print_Area</vt:lpstr>
      <vt:lpstr>'AST TETAPPP'!Print_Area</vt:lpstr>
      <vt:lpstr>'Mutasi Aset Tetap'!Print_Area</vt:lpstr>
      <vt:lpstr>persediaan!Print_Area</vt:lpstr>
      <vt:lpstr>'AST TETAPPP'!Print_Titles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2022-06-10T10:28:37Z</cp:lastPrinted>
  <dcterms:created xsi:type="dcterms:W3CDTF">2020-12-01T02:47:16Z</dcterms:created>
  <dcterms:modified xsi:type="dcterms:W3CDTF">2022-06-10T10:29:39Z</dcterms:modified>
</cp:coreProperties>
</file>